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C885" lockStructure="1" lockWindows="1"/>
  <bookViews>
    <workbookView xWindow="240" yWindow="75" windowWidth="27315" windowHeight="13620" activeTab="3"/>
  </bookViews>
  <sheets>
    <sheet name="LIQUIDACIONES DR.GONZALEZ" sheetId="4" r:id="rId1"/>
    <sheet name="DR. RAFAEL GONIMA LOPEZ" sheetId="5" r:id="rId2"/>
    <sheet name="DRA. LUCIA GOMEZ GOMEZ" sheetId="6" r:id="rId3"/>
    <sheet name="DRA.MARIA A.PALACIOS O" sheetId="7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1">'DR. RAFAEL GONIMA LOPEZ'!$A$2:$P$44</definedName>
    <definedName name="_xlnm.Print_Area" localSheetId="2">'DRA. LUCIA GOMEZ GOMEZ'!$A$146:$P$168</definedName>
    <definedName name="_xlnm.Print_Area" localSheetId="3">'DRA.MARIA A.PALACIOS O'!$A$125:$P$136</definedName>
    <definedName name="_xlnm.Print_Area" localSheetId="0">'LIQUIDACIONES DR.GONZALEZ'!$A$76:$P$96</definedName>
  </definedNames>
  <calcPr calcId="144525"/>
</workbook>
</file>

<file path=xl/calcChain.xml><?xml version="1.0" encoding="utf-8"?>
<calcChain xmlns="http://schemas.openxmlformats.org/spreadsheetml/2006/main">
  <c r="P162" i="6" l="1"/>
  <c r="P157" i="6"/>
  <c r="P152" i="6"/>
  <c r="P144" i="6"/>
  <c r="P148" i="6"/>
  <c r="P141" i="6"/>
  <c r="P137" i="6"/>
  <c r="P136" i="6"/>
  <c r="P132" i="6"/>
  <c r="P131" i="6"/>
  <c r="P130" i="6"/>
  <c r="P129" i="6"/>
  <c r="P120" i="6"/>
  <c r="P119" i="6"/>
  <c r="P118" i="6"/>
  <c r="P117" i="6"/>
  <c r="P116" i="6"/>
  <c r="P111" i="6"/>
  <c r="P110" i="6"/>
  <c r="P105" i="6"/>
  <c r="P100" i="6"/>
  <c r="P99" i="6"/>
  <c r="P98" i="6"/>
  <c r="P97" i="6"/>
  <c r="P96" i="6"/>
  <c r="P95" i="6"/>
  <c r="P94" i="6"/>
  <c r="P93" i="6"/>
  <c r="P52" i="6"/>
  <c r="P29" i="6"/>
  <c r="P28" i="6"/>
  <c r="S47" i="4"/>
  <c r="S46" i="4"/>
  <c r="S44" i="4"/>
  <c r="B135" i="7" l="1"/>
  <c r="B136" i="7" s="1"/>
  <c r="B134" i="7"/>
  <c r="O133" i="7"/>
  <c r="L133" i="7"/>
  <c r="P133" i="7" s="1"/>
  <c r="H133" i="7"/>
  <c r="O130" i="7"/>
  <c r="L130" i="7"/>
  <c r="I130" i="7"/>
  <c r="H130" i="7"/>
  <c r="O129" i="7"/>
  <c r="L129" i="7"/>
  <c r="I129" i="7"/>
  <c r="H129" i="7"/>
  <c r="O128" i="7"/>
  <c r="L128" i="7"/>
  <c r="P128" i="7" s="1"/>
  <c r="B128" i="7"/>
  <c r="B129" i="7" s="1"/>
  <c r="B130" i="7" s="1"/>
  <c r="O127" i="7"/>
  <c r="L127" i="7"/>
  <c r="I127" i="7"/>
  <c r="H127" i="7"/>
  <c r="P127" i="7" s="1"/>
  <c r="O124" i="7"/>
  <c r="L124" i="7"/>
  <c r="I124" i="7"/>
  <c r="H124" i="7"/>
  <c r="P124" i="7" s="1"/>
  <c r="O123" i="7"/>
  <c r="L123" i="7"/>
  <c r="I123" i="7"/>
  <c r="H123" i="7"/>
  <c r="P123" i="7" s="1"/>
  <c r="O122" i="7"/>
  <c r="L122" i="7"/>
  <c r="I122" i="7"/>
  <c r="H122" i="7"/>
  <c r="P122" i="7" s="1"/>
  <c r="O121" i="7"/>
  <c r="L121" i="7"/>
  <c r="I121" i="7"/>
  <c r="H121" i="7"/>
  <c r="P121" i="7" s="1"/>
  <c r="O120" i="7"/>
  <c r="L120" i="7"/>
  <c r="I120" i="7"/>
  <c r="H120" i="7"/>
  <c r="P120" i="7" s="1"/>
  <c r="O119" i="7"/>
  <c r="L119" i="7"/>
  <c r="I119" i="7"/>
  <c r="H119" i="7"/>
  <c r="P119" i="7" s="1"/>
  <c r="O118" i="7"/>
  <c r="L118" i="7"/>
  <c r="I118" i="7"/>
  <c r="H118" i="7"/>
  <c r="P118" i="7" s="1"/>
  <c r="O117" i="7"/>
  <c r="L117" i="7"/>
  <c r="I117" i="7"/>
  <c r="H117" i="7"/>
  <c r="P117" i="7" s="1"/>
  <c r="O116" i="7"/>
  <c r="L116" i="7"/>
  <c r="I116" i="7"/>
  <c r="H116" i="7"/>
  <c r="P116" i="7" s="1"/>
  <c r="B116" i="7"/>
  <c r="B117" i="7" s="1"/>
  <c r="B118" i="7" s="1"/>
  <c r="B119" i="7" s="1"/>
  <c r="B120" i="7" s="1"/>
  <c r="B121" i="7" s="1"/>
  <c r="B122" i="7" s="1"/>
  <c r="B123" i="7" s="1"/>
  <c r="B124" i="7" s="1"/>
  <c r="O115" i="7"/>
  <c r="L115" i="7"/>
  <c r="I115" i="7"/>
  <c r="H115" i="7"/>
  <c r="O112" i="7"/>
  <c r="L112" i="7"/>
  <c r="I112" i="7"/>
  <c r="H112" i="7"/>
  <c r="O110" i="7"/>
  <c r="L110" i="7"/>
  <c r="I110" i="7"/>
  <c r="H110" i="7"/>
  <c r="B110" i="7"/>
  <c r="B111" i="7" s="1"/>
  <c r="B112" i="7" s="1"/>
  <c r="O109" i="7"/>
  <c r="L109" i="7"/>
  <c r="I109" i="7"/>
  <c r="H109" i="7"/>
  <c r="O106" i="7"/>
  <c r="L106" i="7"/>
  <c r="I106" i="7"/>
  <c r="H106" i="7"/>
  <c r="O105" i="7"/>
  <c r="L105" i="7"/>
  <c r="I105" i="7"/>
  <c r="H105" i="7"/>
  <c r="B105" i="7"/>
  <c r="B106" i="7" s="1"/>
  <c r="O104" i="7"/>
  <c r="L104" i="7"/>
  <c r="I104" i="7"/>
  <c r="H104" i="7"/>
  <c r="P104" i="7" s="1"/>
  <c r="B104" i="7"/>
  <c r="O103" i="7"/>
  <c r="L103" i="7"/>
  <c r="I103" i="7"/>
  <c r="H103" i="7"/>
  <c r="P103" i="7" s="1"/>
  <c r="O100" i="7"/>
  <c r="L100" i="7"/>
  <c r="I100" i="7"/>
  <c r="H100" i="7"/>
  <c r="P100" i="7" s="1"/>
  <c r="O99" i="7"/>
  <c r="L99" i="7"/>
  <c r="H99" i="7"/>
  <c r="P99" i="7" s="1"/>
  <c r="O98" i="7"/>
  <c r="L98" i="7"/>
  <c r="I98" i="7"/>
  <c r="H98" i="7"/>
  <c r="P98" i="7" s="1"/>
  <c r="B98" i="7"/>
  <c r="B99" i="7" s="1"/>
  <c r="B100" i="7" s="1"/>
  <c r="O94" i="7"/>
  <c r="L94" i="7"/>
  <c r="I94" i="7"/>
  <c r="H94" i="7"/>
  <c r="P94" i="7" s="1"/>
  <c r="O93" i="7"/>
  <c r="L93" i="7"/>
  <c r="I93" i="7"/>
  <c r="H93" i="7"/>
  <c r="P93" i="7" s="1"/>
  <c r="O92" i="7"/>
  <c r="L92" i="7"/>
  <c r="I92" i="7"/>
  <c r="H92" i="7"/>
  <c r="P92" i="7" s="1"/>
  <c r="O91" i="7"/>
  <c r="L91" i="7"/>
  <c r="I91" i="7"/>
  <c r="B91" i="7"/>
  <c r="B92" i="7" s="1"/>
  <c r="B93" i="7" s="1"/>
  <c r="B94" i="7" s="1"/>
  <c r="O90" i="7"/>
  <c r="L90" i="7"/>
  <c r="I90" i="7"/>
  <c r="H90" i="7"/>
  <c r="P90" i="7" s="1"/>
  <c r="O86" i="7"/>
  <c r="L86" i="7"/>
  <c r="I86" i="7"/>
  <c r="H86" i="7"/>
  <c r="P86" i="7" s="1"/>
  <c r="O83" i="7"/>
  <c r="L83" i="7"/>
  <c r="I83" i="7"/>
  <c r="H83" i="7"/>
  <c r="P83" i="7" s="1"/>
  <c r="B83" i="7"/>
  <c r="B84" i="7" s="1"/>
  <c r="B85" i="7" s="1"/>
  <c r="B86" i="7" s="1"/>
  <c r="B87" i="7" s="1"/>
  <c r="O82" i="7"/>
  <c r="L82" i="7"/>
  <c r="I82" i="7"/>
  <c r="H82" i="7"/>
  <c r="P82" i="7" s="1"/>
  <c r="B82" i="7"/>
  <c r="O78" i="7"/>
  <c r="L78" i="7"/>
  <c r="I78" i="7"/>
  <c r="H78" i="7"/>
  <c r="P78" i="7" s="1"/>
  <c r="O77" i="7"/>
  <c r="L77" i="7"/>
  <c r="I77" i="7"/>
  <c r="H77" i="7"/>
  <c r="P77" i="7" s="1"/>
  <c r="O76" i="7"/>
  <c r="L76" i="7"/>
  <c r="I76" i="7"/>
  <c r="H76" i="7"/>
  <c r="P76" i="7" s="1"/>
  <c r="O75" i="7"/>
  <c r="L75" i="7"/>
  <c r="I75" i="7"/>
  <c r="H75" i="7"/>
  <c r="P75" i="7" s="1"/>
  <c r="O74" i="7"/>
  <c r="L74" i="7"/>
  <c r="I74" i="7"/>
  <c r="H74" i="7"/>
  <c r="P74" i="7" s="1"/>
  <c r="O73" i="7"/>
  <c r="L73" i="7"/>
  <c r="I73" i="7"/>
  <c r="H73" i="7"/>
  <c r="P73" i="7" s="1"/>
  <c r="O72" i="7"/>
  <c r="L72" i="7"/>
  <c r="I72" i="7"/>
  <c r="H72" i="7"/>
  <c r="P72" i="7" s="1"/>
  <c r="B72" i="7"/>
  <c r="B73" i="7" s="1"/>
  <c r="B74" i="7" s="1"/>
  <c r="B75" i="7" s="1"/>
  <c r="B76" i="7" s="1"/>
  <c r="B77" i="7" s="1"/>
  <c r="B78" i="7" s="1"/>
  <c r="O68" i="7"/>
  <c r="L68" i="7"/>
  <c r="I68" i="7"/>
  <c r="H68" i="7"/>
  <c r="P68" i="7" s="1"/>
  <c r="O67" i="7"/>
  <c r="L67" i="7"/>
  <c r="I67" i="7"/>
  <c r="P67" i="7" s="1"/>
  <c r="H67" i="7"/>
  <c r="B67" i="7"/>
  <c r="B68" i="7" s="1"/>
  <c r="O66" i="7"/>
  <c r="L66" i="7"/>
  <c r="I66" i="7"/>
  <c r="P66" i="7" s="1"/>
  <c r="H66" i="7"/>
  <c r="B66" i="7"/>
  <c r="O62" i="7"/>
  <c r="L62" i="7"/>
  <c r="I62" i="7"/>
  <c r="H62" i="7"/>
  <c r="P62" i="7" s="1"/>
  <c r="B62" i="7"/>
  <c r="P58" i="7"/>
  <c r="O58" i="7"/>
  <c r="L58" i="7"/>
  <c r="I58" i="7"/>
  <c r="H58" i="7"/>
  <c r="O57" i="7"/>
  <c r="L57" i="7"/>
  <c r="P57" i="7" s="1"/>
  <c r="I57" i="7"/>
  <c r="H57" i="7"/>
  <c r="P56" i="7"/>
  <c r="O56" i="7"/>
  <c r="L56" i="7"/>
  <c r="I56" i="7"/>
  <c r="H56" i="7"/>
  <c r="O55" i="7"/>
  <c r="L55" i="7"/>
  <c r="P55" i="7" s="1"/>
  <c r="I55" i="7"/>
  <c r="H55" i="7"/>
  <c r="P54" i="7"/>
  <c r="O54" i="7"/>
  <c r="L54" i="7"/>
  <c r="I54" i="7"/>
  <c r="H54" i="7"/>
  <c r="O53" i="7"/>
  <c r="L53" i="7"/>
  <c r="P53" i="7" s="1"/>
  <c r="I53" i="7"/>
  <c r="H53" i="7"/>
  <c r="B53" i="7"/>
  <c r="B54" i="7" s="1"/>
  <c r="B55" i="7" s="1"/>
  <c r="B56" i="7" s="1"/>
  <c r="B57" i="7" s="1"/>
  <c r="B58" i="7" s="1"/>
  <c r="O52" i="7"/>
  <c r="L52" i="7"/>
  <c r="I52" i="7"/>
  <c r="H52" i="7"/>
  <c r="P52" i="7" s="1"/>
  <c r="B52" i="7"/>
  <c r="O48" i="7"/>
  <c r="L48" i="7"/>
  <c r="P48" i="7" s="1"/>
  <c r="I48" i="7"/>
  <c r="P47" i="7"/>
  <c r="O47" i="7"/>
  <c r="L47" i="7"/>
  <c r="I47" i="7"/>
  <c r="B47" i="7"/>
  <c r="B48" i="7" s="1"/>
  <c r="O46" i="7"/>
  <c r="L46" i="7"/>
  <c r="I46" i="7"/>
  <c r="H46" i="7"/>
  <c r="P46" i="7" s="1"/>
  <c r="B46" i="7"/>
  <c r="O42" i="7"/>
  <c r="L42" i="7"/>
  <c r="P42" i="7" s="1"/>
  <c r="O41" i="7"/>
  <c r="L41" i="7"/>
  <c r="P41" i="7" s="1"/>
  <c r="O40" i="7"/>
  <c r="L40" i="7"/>
  <c r="H40" i="7"/>
  <c r="P40" i="7" s="1"/>
  <c r="O39" i="7"/>
  <c r="L39" i="7"/>
  <c r="H39" i="7"/>
  <c r="P39" i="7" s="1"/>
  <c r="B39" i="7"/>
  <c r="B40" i="7" s="1"/>
  <c r="B41" i="7" s="1"/>
  <c r="B42" i="7" s="1"/>
  <c r="P35" i="7"/>
  <c r="L35" i="7"/>
  <c r="I35" i="7"/>
  <c r="P34" i="7"/>
  <c r="L34" i="7"/>
  <c r="I34" i="7"/>
  <c r="P33" i="7"/>
  <c r="L33" i="7"/>
  <c r="I33" i="7"/>
  <c r="B32" i="7"/>
  <c r="B33" i="7" s="1"/>
  <c r="B34" i="7" s="1"/>
  <c r="B35" i="7" s="1"/>
  <c r="O31" i="7"/>
  <c r="L31" i="7"/>
  <c r="I31" i="7"/>
  <c r="P31" i="7" s="1"/>
  <c r="B31" i="7"/>
  <c r="L26" i="7"/>
  <c r="P26" i="7" s="1"/>
  <c r="I26" i="7"/>
  <c r="H26" i="7"/>
  <c r="P25" i="7"/>
  <c r="L25" i="7"/>
  <c r="I25" i="7"/>
  <c r="B25" i="7"/>
  <c r="B26" i="7" s="1"/>
  <c r="B27" i="7" s="1"/>
  <c r="P21" i="7"/>
  <c r="L21" i="7"/>
  <c r="I21" i="7"/>
  <c r="B21" i="7"/>
  <c r="P17" i="7"/>
  <c r="L17" i="7"/>
  <c r="I17" i="7"/>
  <c r="L16" i="7"/>
  <c r="I16" i="7"/>
  <c r="P16" i="7" s="1"/>
  <c r="L15" i="7"/>
  <c r="I15" i="7"/>
  <c r="P15" i="7" s="1"/>
  <c r="L14" i="7"/>
  <c r="I14" i="7"/>
  <c r="P14" i="7" s="1"/>
  <c r="L13" i="7"/>
  <c r="I13" i="7"/>
  <c r="P13" i="7" s="1"/>
  <c r="L12" i="7"/>
  <c r="I12" i="7"/>
  <c r="P12" i="7" s="1"/>
  <c r="L11" i="7"/>
  <c r="I11" i="7"/>
  <c r="P11" i="7" s="1"/>
  <c r="L10" i="7"/>
  <c r="I10" i="7"/>
  <c r="P10" i="7" s="1"/>
  <c r="L9" i="7"/>
  <c r="I9" i="7"/>
  <c r="P9" i="7" s="1"/>
  <c r="B9" i="7"/>
  <c r="B10" i="7" s="1"/>
  <c r="B11" i="7" s="1"/>
  <c r="B12" i="7" s="1"/>
  <c r="B13" i="7" s="1"/>
  <c r="B14" i="7" s="1"/>
  <c r="B15" i="7" s="1"/>
  <c r="B16" i="7" s="1"/>
  <c r="B17" i="7" s="1"/>
  <c r="O5" i="7"/>
  <c r="L5" i="7"/>
  <c r="P5" i="7" s="1"/>
  <c r="I5" i="7"/>
  <c r="B5" i="7"/>
  <c r="B166" i="6"/>
  <c r="B167" i="6" s="1"/>
  <c r="L162" i="6"/>
  <c r="B158" i="6"/>
  <c r="B159" i="6" s="1"/>
  <c r="L157" i="6"/>
  <c r="B153" i="6"/>
  <c r="B154" i="6" s="1"/>
  <c r="L152" i="6"/>
  <c r="B149" i="6"/>
  <c r="L148" i="6"/>
  <c r="B145" i="6"/>
  <c r="L144" i="6"/>
  <c r="L141" i="6"/>
  <c r="B141" i="6"/>
  <c r="L137" i="6"/>
  <c r="L136" i="6"/>
  <c r="B136" i="6"/>
  <c r="B137" i="6" s="1"/>
  <c r="L132" i="6"/>
  <c r="L131" i="6"/>
  <c r="L130" i="6"/>
  <c r="L129" i="6"/>
  <c r="L128" i="6"/>
  <c r="H128" i="6"/>
  <c r="P128" i="6" s="1"/>
  <c r="B128" i="6"/>
  <c r="B129" i="6" s="1"/>
  <c r="B130" i="6" s="1"/>
  <c r="L124" i="6"/>
  <c r="H124" i="6"/>
  <c r="P124" i="6" s="1"/>
  <c r="B124" i="6"/>
  <c r="B131" i="6" s="1"/>
  <c r="B132" i="6" s="1"/>
  <c r="L120" i="6"/>
  <c r="L119" i="6"/>
  <c r="L118" i="6"/>
  <c r="L117" i="6"/>
  <c r="L116" i="6"/>
  <c r="L115" i="6"/>
  <c r="H115" i="6"/>
  <c r="P115" i="6" s="1"/>
  <c r="B115" i="6"/>
  <c r="B116" i="6" s="1"/>
  <c r="B117" i="6" s="1"/>
  <c r="B118" i="6" s="1"/>
  <c r="B119" i="6" s="1"/>
  <c r="B120" i="6" s="1"/>
  <c r="L111" i="6"/>
  <c r="L110" i="6"/>
  <c r="L109" i="6"/>
  <c r="H109" i="6"/>
  <c r="P109" i="6" s="1"/>
  <c r="B109" i="6"/>
  <c r="B110" i="6" s="1"/>
  <c r="B111" i="6" s="1"/>
  <c r="L105" i="6"/>
  <c r="B105" i="6"/>
  <c r="L101" i="6"/>
  <c r="I101" i="6"/>
  <c r="P101" i="6" s="1"/>
  <c r="L100" i="6"/>
  <c r="L99" i="6"/>
  <c r="L98" i="6"/>
  <c r="L97" i="6"/>
  <c r="L96" i="6"/>
  <c r="L95" i="6"/>
  <c r="L94" i="6"/>
  <c r="L93" i="6"/>
  <c r="L92" i="6"/>
  <c r="I92" i="6"/>
  <c r="H92" i="6"/>
  <c r="P92" i="6" s="1"/>
  <c r="B91" i="6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L88" i="6"/>
  <c r="I88" i="6"/>
  <c r="H88" i="6"/>
  <c r="P88" i="6" s="1"/>
  <c r="L87" i="6"/>
  <c r="I87" i="6"/>
  <c r="H87" i="6"/>
  <c r="P87" i="6" s="1"/>
  <c r="L86" i="6"/>
  <c r="I86" i="6"/>
  <c r="H86" i="6"/>
  <c r="P86" i="6" s="1"/>
  <c r="B86" i="6"/>
  <c r="B87" i="6" s="1"/>
  <c r="B88" i="6" s="1"/>
  <c r="L82" i="6"/>
  <c r="I82" i="6"/>
  <c r="H82" i="6"/>
  <c r="P82" i="6" s="1"/>
  <c r="L81" i="6"/>
  <c r="I81" i="6"/>
  <c r="H81" i="6"/>
  <c r="L80" i="6"/>
  <c r="I80" i="6"/>
  <c r="H80" i="6"/>
  <c r="P80" i="6" s="1"/>
  <c r="B80" i="6"/>
  <c r="B81" i="6" s="1"/>
  <c r="B82" i="6" s="1"/>
  <c r="L76" i="6"/>
  <c r="I76" i="6"/>
  <c r="P76" i="6" s="1"/>
  <c r="L75" i="6"/>
  <c r="I75" i="6"/>
  <c r="P75" i="6" s="1"/>
  <c r="L74" i="6"/>
  <c r="I74" i="6"/>
  <c r="P74" i="6" s="1"/>
  <c r="L73" i="6"/>
  <c r="I73" i="6"/>
  <c r="P73" i="6" s="1"/>
  <c r="L72" i="6"/>
  <c r="I72" i="6"/>
  <c r="H72" i="6"/>
  <c r="P72" i="6" s="1"/>
  <c r="B72" i="6"/>
  <c r="B73" i="6" s="1"/>
  <c r="B74" i="6" s="1"/>
  <c r="B75" i="6" s="1"/>
  <c r="B76" i="6" s="1"/>
  <c r="L68" i="6"/>
  <c r="I68" i="6"/>
  <c r="P68" i="6" s="1"/>
  <c r="L67" i="6"/>
  <c r="I67" i="6"/>
  <c r="P67" i="6" s="1"/>
  <c r="L66" i="6"/>
  <c r="I66" i="6"/>
  <c r="H66" i="6"/>
  <c r="P66" i="6" s="1"/>
  <c r="B66" i="6"/>
  <c r="B67" i="6" s="1"/>
  <c r="B68" i="6" s="1"/>
  <c r="L62" i="6"/>
  <c r="I62" i="6"/>
  <c r="P62" i="6" s="1"/>
  <c r="L61" i="6"/>
  <c r="I61" i="6"/>
  <c r="P61" i="6" s="1"/>
  <c r="L60" i="6"/>
  <c r="I60" i="6"/>
  <c r="P60" i="6" s="1"/>
  <c r="L59" i="6"/>
  <c r="I59" i="6"/>
  <c r="P59" i="6" s="1"/>
  <c r="L58" i="6"/>
  <c r="I58" i="6"/>
  <c r="P58" i="6" s="1"/>
  <c r="L57" i="6"/>
  <c r="I57" i="6"/>
  <c r="P57" i="6" s="1"/>
  <c r="L56" i="6"/>
  <c r="I56" i="6"/>
  <c r="H56" i="6"/>
  <c r="P56" i="6" s="1"/>
  <c r="B56" i="6"/>
  <c r="B57" i="6" s="1"/>
  <c r="B58" i="6" s="1"/>
  <c r="B59" i="6" s="1"/>
  <c r="B60" i="6" s="1"/>
  <c r="B61" i="6" s="1"/>
  <c r="B62" i="6" s="1"/>
  <c r="L52" i="6"/>
  <c r="L51" i="6"/>
  <c r="I51" i="6"/>
  <c r="H51" i="6"/>
  <c r="B51" i="6"/>
  <c r="B52" i="6" s="1"/>
  <c r="L47" i="6"/>
  <c r="I47" i="6"/>
  <c r="P47" i="6" s="1"/>
  <c r="L46" i="6"/>
  <c r="I46" i="6"/>
  <c r="H46" i="6"/>
  <c r="P46" i="6" s="1"/>
  <c r="B46" i="6"/>
  <c r="B47" i="6" s="1"/>
  <c r="L42" i="6"/>
  <c r="I42" i="6"/>
  <c r="H42" i="6"/>
  <c r="P42" i="6" s="1"/>
  <c r="L41" i="6"/>
  <c r="I41" i="6"/>
  <c r="H41" i="6"/>
  <c r="B41" i="6"/>
  <c r="B42" i="6" s="1"/>
  <c r="L37" i="6"/>
  <c r="H37" i="6"/>
  <c r="P37" i="6" s="1"/>
  <c r="B37" i="6"/>
  <c r="L33" i="6"/>
  <c r="H33" i="6"/>
  <c r="P33" i="6" s="1"/>
  <c r="B33" i="6"/>
  <c r="L29" i="6"/>
  <c r="L28" i="6"/>
  <c r="L27" i="6"/>
  <c r="H27" i="6"/>
  <c r="P27" i="6" s="1"/>
  <c r="B27" i="6"/>
  <c r="B28" i="6" s="1"/>
  <c r="B29" i="6" s="1"/>
  <c r="L23" i="6"/>
  <c r="I23" i="6"/>
  <c r="H23" i="6"/>
  <c r="L22" i="6"/>
  <c r="I22" i="6"/>
  <c r="H22" i="6"/>
  <c r="P22" i="6" s="1"/>
  <c r="L21" i="6"/>
  <c r="I21" i="6"/>
  <c r="H21" i="6"/>
  <c r="P21" i="6" s="1"/>
  <c r="L20" i="6"/>
  <c r="I20" i="6"/>
  <c r="H20" i="6"/>
  <c r="L19" i="6"/>
  <c r="I19" i="6"/>
  <c r="H19" i="6"/>
  <c r="L18" i="6"/>
  <c r="H18" i="6"/>
  <c r="P18" i="6" s="1"/>
  <c r="L17" i="6"/>
  <c r="H17" i="6"/>
  <c r="P17" i="6" s="1"/>
  <c r="L16" i="6"/>
  <c r="I16" i="6"/>
  <c r="H16" i="6"/>
  <c r="P16" i="6" s="1"/>
  <c r="B16" i="6"/>
  <c r="B17" i="6" s="1"/>
  <c r="B18" i="6" s="1"/>
  <c r="B19" i="6" s="1"/>
  <c r="B20" i="6" s="1"/>
  <c r="B21" i="6" s="1"/>
  <c r="B22" i="6" s="1"/>
  <c r="B23" i="6" s="1"/>
  <c r="L12" i="6"/>
  <c r="H12" i="6"/>
  <c r="P12" i="6" s="1"/>
  <c r="B12" i="6"/>
  <c r="L8" i="6"/>
  <c r="I8" i="6"/>
  <c r="P8" i="6" s="1"/>
  <c r="L7" i="6"/>
  <c r="I7" i="6"/>
  <c r="P7" i="6" s="1"/>
  <c r="L6" i="6"/>
  <c r="I6" i="6"/>
  <c r="P6" i="6" s="1"/>
  <c r="L5" i="6"/>
  <c r="I5" i="6"/>
  <c r="H5" i="6"/>
  <c r="B5" i="6"/>
  <c r="B6" i="6" s="1"/>
  <c r="B7" i="6" s="1"/>
  <c r="B8" i="6" s="1"/>
  <c r="L44" i="5"/>
  <c r="I44" i="5"/>
  <c r="H44" i="5"/>
  <c r="B44" i="5"/>
  <c r="L41" i="5"/>
  <c r="I41" i="5"/>
  <c r="H41" i="5"/>
  <c r="L40" i="5"/>
  <c r="H40" i="5"/>
  <c r="P40" i="5" s="1"/>
  <c r="L39" i="5"/>
  <c r="H39" i="5"/>
  <c r="P39" i="5" s="1"/>
  <c r="B39" i="5"/>
  <c r="B40" i="5" s="1"/>
  <c r="B41" i="5" s="1"/>
  <c r="B36" i="5"/>
  <c r="B33" i="5"/>
  <c r="B30" i="5"/>
  <c r="L27" i="5"/>
  <c r="H27" i="5"/>
  <c r="B27" i="5"/>
  <c r="B24" i="5"/>
  <c r="L20" i="5"/>
  <c r="H20" i="5"/>
  <c r="P20" i="5" s="1"/>
  <c r="L17" i="5"/>
  <c r="P17" i="5" s="1"/>
  <c r="H17" i="5"/>
  <c r="L14" i="5"/>
  <c r="I14" i="5"/>
  <c r="P14" i="5" s="1"/>
  <c r="L13" i="5"/>
  <c r="P13" i="5" s="1"/>
  <c r="P12" i="5"/>
  <c r="L12" i="5"/>
  <c r="P11" i="5"/>
  <c r="L11" i="5"/>
  <c r="I11" i="5"/>
  <c r="H11" i="5"/>
  <c r="B11" i="5"/>
  <c r="B12" i="5" s="1"/>
  <c r="B13" i="5" s="1"/>
  <c r="B14" i="5" s="1"/>
  <c r="L7" i="5"/>
  <c r="I7" i="5"/>
  <c r="P7" i="5" s="1"/>
  <c r="L6" i="5"/>
  <c r="I6" i="5"/>
  <c r="P6" i="5" s="1"/>
  <c r="L5" i="5"/>
  <c r="I5" i="5"/>
  <c r="P5" i="5" s="1"/>
  <c r="B5" i="5"/>
  <c r="B6" i="5" s="1"/>
  <c r="B7" i="5" s="1"/>
  <c r="L96" i="4"/>
  <c r="P96" i="4" s="1"/>
  <c r="B96" i="4"/>
  <c r="L95" i="4"/>
  <c r="I95" i="4"/>
  <c r="P95" i="4" s="1"/>
  <c r="P92" i="4"/>
  <c r="L92" i="4"/>
  <c r="B92" i="4"/>
  <c r="P87" i="4"/>
  <c r="L87" i="4"/>
  <c r="L82" i="4"/>
  <c r="P82" i="4" s="1"/>
  <c r="L81" i="4"/>
  <c r="P81" i="4" s="1"/>
  <c r="L80" i="4"/>
  <c r="H80" i="4"/>
  <c r="P80" i="4" s="1"/>
  <c r="L79" i="4"/>
  <c r="I79" i="4"/>
  <c r="P79" i="4" s="1"/>
  <c r="B79" i="4"/>
  <c r="B80" i="4" s="1"/>
  <c r="B81" i="4" s="1"/>
  <c r="B82" i="4" s="1"/>
  <c r="B83" i="4" s="1"/>
  <c r="B84" i="4" s="1"/>
  <c r="B85" i="4" s="1"/>
  <c r="B86" i="4" s="1"/>
  <c r="B87" i="4" s="1"/>
  <c r="B88" i="4" s="1"/>
  <c r="J75" i="4"/>
  <c r="L75" i="4" s="1"/>
  <c r="I75" i="4"/>
  <c r="P75" i="4" s="1"/>
  <c r="J74" i="4"/>
  <c r="L74" i="4" s="1"/>
  <c r="I74" i="4"/>
  <c r="L73" i="4"/>
  <c r="P73" i="4" s="1"/>
  <c r="J73" i="4"/>
  <c r="I73" i="4"/>
  <c r="L72" i="4"/>
  <c r="J72" i="4"/>
  <c r="I72" i="4"/>
  <c r="P72" i="4" s="1"/>
  <c r="B72" i="4"/>
  <c r="B73" i="4" s="1"/>
  <c r="B74" i="4" s="1"/>
  <c r="B75" i="4" s="1"/>
  <c r="J71" i="4"/>
  <c r="L71" i="4" s="1"/>
  <c r="I71" i="4"/>
  <c r="H71" i="4"/>
  <c r="B71" i="4"/>
  <c r="L67" i="4"/>
  <c r="P67" i="4" s="1"/>
  <c r="B67" i="4"/>
  <c r="L63" i="4"/>
  <c r="I63" i="4"/>
  <c r="P63" i="4" s="1"/>
  <c r="L62" i="4"/>
  <c r="I62" i="4"/>
  <c r="P62" i="4" s="1"/>
  <c r="B62" i="4"/>
  <c r="B63" i="4" s="1"/>
  <c r="L58" i="4"/>
  <c r="P58" i="4" s="1"/>
  <c r="L57" i="4"/>
  <c r="H57" i="4"/>
  <c r="P57" i="4" s="1"/>
  <c r="B57" i="4"/>
  <c r="B58" i="4" s="1"/>
  <c r="B56" i="4"/>
  <c r="L53" i="4"/>
  <c r="I53" i="4"/>
  <c r="P53" i="4" s="1"/>
  <c r="L52" i="4"/>
  <c r="I52" i="4"/>
  <c r="P52" i="4" s="1"/>
  <c r="L51" i="4"/>
  <c r="I51" i="4"/>
  <c r="H51" i="4"/>
  <c r="B51" i="4"/>
  <c r="B52" i="4" s="1"/>
  <c r="B53" i="4" s="1"/>
  <c r="L47" i="4"/>
  <c r="P47" i="4" s="1"/>
  <c r="L46" i="4"/>
  <c r="P46" i="4" s="1"/>
  <c r="L45" i="4"/>
  <c r="P45" i="4" s="1"/>
  <c r="L44" i="4"/>
  <c r="I44" i="4"/>
  <c r="H44" i="4"/>
  <c r="P44" i="4" s="1"/>
  <c r="B44" i="4"/>
  <c r="B45" i="4" s="1"/>
  <c r="B46" i="4" s="1"/>
  <c r="B47" i="4" s="1"/>
  <c r="L40" i="4"/>
  <c r="P40" i="4" s="1"/>
  <c r="P39" i="4"/>
  <c r="L39" i="4"/>
  <c r="L38" i="4"/>
  <c r="P38" i="4" s="1"/>
  <c r="L37" i="4"/>
  <c r="P37" i="4" s="1"/>
  <c r="B37" i="4"/>
  <c r="B38" i="4" s="1"/>
  <c r="B39" i="4" s="1"/>
  <c r="B40" i="4" s="1"/>
  <c r="L36" i="4"/>
  <c r="P36" i="4" s="1"/>
  <c r="B36" i="4"/>
  <c r="P35" i="4"/>
  <c r="L35" i="4"/>
  <c r="B35" i="4"/>
  <c r="L31" i="4"/>
  <c r="I31" i="4"/>
  <c r="L30" i="4"/>
  <c r="P30" i="4" s="1"/>
  <c r="I30" i="4"/>
  <c r="B29" i="4"/>
  <c r="B30" i="4" s="1"/>
  <c r="B31" i="4" s="1"/>
  <c r="P26" i="4"/>
  <c r="L26" i="4"/>
  <c r="B25" i="4"/>
  <c r="B26" i="4" s="1"/>
  <c r="P22" i="4"/>
  <c r="L22" i="4"/>
  <c r="L21" i="4"/>
  <c r="P21" i="4" s="1"/>
  <c r="B20" i="4"/>
  <c r="B21" i="4" s="1"/>
  <c r="B22" i="4" s="1"/>
  <c r="L17" i="4"/>
  <c r="P17" i="4" s="1"/>
  <c r="L16" i="4"/>
  <c r="P16" i="4" s="1"/>
  <c r="L15" i="4"/>
  <c r="P15" i="4" s="1"/>
  <c r="P14" i="4"/>
  <c r="L14" i="4"/>
  <c r="L13" i="4"/>
  <c r="P13" i="4" s="1"/>
  <c r="B12" i="4"/>
  <c r="B13" i="4" s="1"/>
  <c r="B14" i="4" s="1"/>
  <c r="B15" i="4" s="1"/>
  <c r="B16" i="4" s="1"/>
  <c r="B17" i="4" s="1"/>
  <c r="L9" i="4"/>
  <c r="P9" i="4" s="1"/>
  <c r="I9" i="4"/>
  <c r="L8" i="4"/>
  <c r="I8" i="4"/>
  <c r="L7" i="4"/>
  <c r="P7" i="4" s="1"/>
  <c r="I7" i="4"/>
  <c r="L6" i="4"/>
  <c r="I6" i="4"/>
  <c r="L5" i="4"/>
  <c r="P5" i="4" s="1"/>
  <c r="I5" i="4"/>
  <c r="B5" i="4"/>
  <c r="B6" i="4" s="1"/>
  <c r="B7" i="4" s="1"/>
  <c r="B8" i="4" s="1"/>
  <c r="B9" i="4" s="1"/>
  <c r="P6" i="4" l="1"/>
  <c r="P31" i="4"/>
  <c r="P20" i="6"/>
  <c r="P41" i="6"/>
  <c r="P105" i="7"/>
  <c r="P106" i="7"/>
  <c r="P109" i="7"/>
  <c r="P8" i="4"/>
  <c r="P51" i="4"/>
  <c r="P71" i="4"/>
  <c r="P44" i="5"/>
  <c r="P5" i="6"/>
  <c r="P19" i="6"/>
  <c r="P23" i="6"/>
  <c r="P51" i="6"/>
  <c r="P81" i="6"/>
  <c r="P91" i="7"/>
  <c r="P110" i="7"/>
  <c r="P112" i="7"/>
  <c r="P115" i="7"/>
  <c r="P129" i="7"/>
  <c r="P130" i="7"/>
  <c r="P27" i="5"/>
  <c r="P41" i="5"/>
  <c r="P74" i="4"/>
</calcChain>
</file>

<file path=xl/sharedStrings.xml><?xml version="1.0" encoding="utf-8"?>
<sst xmlns="http://schemas.openxmlformats.org/spreadsheetml/2006/main" count="1994" uniqueCount="461">
  <si>
    <t xml:space="preserve">DELITO
</t>
  </si>
  <si>
    <t>VICTIMAS INDIVIDUALES</t>
  </si>
  <si>
    <t>VICTIMA DIRECTA</t>
  </si>
  <si>
    <t>No. DOCUMENTO DE IDENTIDAD</t>
  </si>
  <si>
    <t xml:space="preserve"> VICTIMAS INDIRECTAS </t>
  </si>
  <si>
    <t>DETALLE DE LA LIQUIDACION  SEGÚN ANEXO</t>
  </si>
  <si>
    <t>DAÑO EMERGENTE</t>
  </si>
  <si>
    <t>TOTAL LUCRO CESANTE</t>
  </si>
  <si>
    <t>DAÑO MORAL RECONOCIDO EN SALARIO MINIMOS</t>
  </si>
  <si>
    <t>SALARIO MINIMO AÑO 2021       $908.526</t>
  </si>
  <si>
    <t xml:space="preserve"> TOTAL DAÑO MORAL RECONOCIDO </t>
  </si>
  <si>
    <t>DAÑO A LA SALUD RECONOCIDO EN SALARIO MINIMOS</t>
  </si>
  <si>
    <t>VALOR MONETARIO DAÑO A  LA SALUD</t>
  </si>
  <si>
    <t>TOTAL A RECIIBIR POR REPARACION</t>
  </si>
  <si>
    <t>HOMICIDIO EN PERSONA PROTEGIDA  (CARGO 2)</t>
  </si>
  <si>
    <t>AICARDO PIEDRAHITA VELÁSQUEZ</t>
  </si>
  <si>
    <t>CC. 1.228.544</t>
  </si>
  <si>
    <t>GRUPO FAMILIAR</t>
  </si>
  <si>
    <t>VÍCTIMA DIRECTA  HOMICIDIO EN PERSONA PROTEGIDA</t>
  </si>
  <si>
    <t>ESTER LIBIA BERMUDEZ RÍOS</t>
  </si>
  <si>
    <t>CC</t>
  </si>
  <si>
    <t>JUAN CARLOS PIEDRAHITA BERMIDEZ</t>
  </si>
  <si>
    <t>CESAR AUGUSTO PIEDRAHITA BERMIDEZ</t>
  </si>
  <si>
    <t>NADIA MARÍA PIEDRAHITA BERMUDEZ</t>
  </si>
  <si>
    <t>LINA MARCELA PIEDRAHITA BERMUDEZ</t>
  </si>
  <si>
    <t>HOMICIDIO EN PERSONA PROTEGIDA (CARGO 28)</t>
  </si>
  <si>
    <t>LUIS MENECIO NAGLES MOSQUERA</t>
  </si>
  <si>
    <t>CC. 11.208.297</t>
  </si>
  <si>
    <t>ROSALBA MADRIGAL DE NAGLES</t>
  </si>
  <si>
    <t>LUIS MOISÉS NAGLES MACHADO</t>
  </si>
  <si>
    <t>YENNI NAGLES MADRIGAL</t>
  </si>
  <si>
    <t>LINCO JAMES NAGLES MADRIGAL</t>
  </si>
  <si>
    <t>JEFFER NEMECIO NAGLES MADRIGAL</t>
  </si>
  <si>
    <t>HOMICIDIO EN PERSONA PROTEGIDA (CARGO 30)</t>
  </si>
  <si>
    <t>CARLOS ALBERTO JARAMILLO ZAPATA</t>
  </si>
  <si>
    <t>CC. 4.829.871</t>
  </si>
  <si>
    <t>LUIS EMILIO JARAMILLO VERA</t>
  </si>
  <si>
    <t>VIANEY DE JESÚS ZAPATA BONILLA</t>
  </si>
  <si>
    <t>HOMICIDIO EN PERSONA PROTEGIDA (CARGO 31)</t>
  </si>
  <si>
    <t>ÓSCAR FABIO CASTAÑO PAVAS</t>
  </si>
  <si>
    <t>CC. 18.602.919</t>
  </si>
  <si>
    <t>RUBIELA CASTAÑO PAVAS</t>
  </si>
  <si>
    <t>HOMICIDIO EN PERSONA PROTEGIDA (CARGO 32)</t>
  </si>
  <si>
    <t>LUIS ÁNGEL MAYA RÍOS</t>
  </si>
  <si>
    <t>CC.16.482.156</t>
  </si>
  <si>
    <t>MARÍA GUILLERMINA RESTREPO FERNÁNDEZ</t>
  </si>
  <si>
    <t>JOHN EDINSON MAYA RESTREPO</t>
  </si>
  <si>
    <t>HOMICIDIO EN PERSONA PROTEGIDA (CARGO 34)</t>
  </si>
  <si>
    <t>NELSON ANTONIO MORENO MOSQUERA</t>
  </si>
  <si>
    <t>CC.4.49.394</t>
  </si>
  <si>
    <t>MARÍA ANGELINA MORENO CAMPAÑA</t>
  </si>
  <si>
    <t>LUZ MARÍA CARIDAD MORENO CAMPAÑA</t>
  </si>
  <si>
    <t>JAMER DE JESÚS MORENO CAMPAÑA</t>
  </si>
  <si>
    <t>VÍCTOR MIGUEL ÁNGEL MORENO CAMPAÑA</t>
  </si>
  <si>
    <t>LUZ CLARA MORENO BERMUDEZ</t>
  </si>
  <si>
    <t>CLAUDIA MORENO BERMUDEZ</t>
  </si>
  <si>
    <t>HOMICIDIO EN PERSONA PROTEGIDA (CARGO 35)</t>
  </si>
  <si>
    <t>ORLANDO BOLÍVAR SÁNCHEZ</t>
  </si>
  <si>
    <t>CC 4.828.865</t>
  </si>
  <si>
    <t>LILIA INÉS OSORIO AGUILAR</t>
  </si>
  <si>
    <t>DAIRO JULIO BOLÍVAR GALLEGO</t>
  </si>
  <si>
    <t>DEYSON BOLÍVAR GALLEGO</t>
  </si>
  <si>
    <t>DERLING BOLÍVAR GALLEGO</t>
  </si>
  <si>
    <t>RÓMULO MATURANA MOSQUERA</t>
  </si>
  <si>
    <t>cc.18.531.355</t>
  </si>
  <si>
    <t>LUZ CLARA MORENO BERMÚDEZ</t>
  </si>
  <si>
    <t>EDIT SANTIAGO MATURANA MORENO</t>
  </si>
  <si>
    <t>DAYANA MATURANA MORENO</t>
  </si>
  <si>
    <t>HOMICIDIO EN PERSONA PROTEGIDA (CARGO 37)</t>
  </si>
  <si>
    <t>JOSÉ GABRIEL LORA CASTRO</t>
  </si>
  <si>
    <t>CC. 4.829.645</t>
  </si>
  <si>
    <t>GLORIA ELENA MUÑOZ RESTREPO</t>
  </si>
  <si>
    <t>BLANCA ELENA LORA MUÑOZ</t>
  </si>
  <si>
    <t>RUBÉN DARÍO LORA CASTRO</t>
  </si>
  <si>
    <t>CC. 4.829.379</t>
  </si>
  <si>
    <t>JUAN DAVID LORA ARIAS</t>
  </si>
  <si>
    <t>JINETH LORENA LORA ARIAS</t>
  </si>
  <si>
    <t>HOMICIDIO EN PERSONA PROTEGIDA (CARGO 41)</t>
  </si>
  <si>
    <t>DANIEL EUCLIDES RODRÍGUEZ YÉPEZ</t>
  </si>
  <si>
    <t>CC. 11.955.451</t>
  </si>
  <si>
    <t>LUZ MARY RODRIGUEZ SALDARRIAGA</t>
  </si>
  <si>
    <t>HOMICIDIO EN PERSONA PROTEGIDA (CARGO 49)</t>
  </si>
  <si>
    <t>MELQUI DE JESÚS VERA ARANGO</t>
  </si>
  <si>
    <t>CC. 4.829.364</t>
  </si>
  <si>
    <t>EDILMA ROSA ALCARAZ</t>
  </si>
  <si>
    <t xml:space="preserve"> PAOLA ANDREA VERA ALCARAZ</t>
  </si>
  <si>
    <t>CARLOS ANDRÉS VERA ALCARAZ</t>
  </si>
  <si>
    <t>DANIEL JOSÉ VERA ALCARAZ</t>
  </si>
  <si>
    <t>GABRIEL JAIME VERA ALCARAZ</t>
  </si>
  <si>
    <t>HOMICIDIO EN PERSONA PROTEGIDA (CARGO 52)</t>
  </si>
  <si>
    <t>IGNACIO ENRIQUE CARTAGENA ZAPATA</t>
  </si>
  <si>
    <t>CC.4.828.734</t>
  </si>
  <si>
    <t>ALVEIRO DE JESÚS CARTAGENA HERRERA</t>
  </si>
  <si>
    <t>DORA CIELO CARTAGENA HERRERA</t>
  </si>
  <si>
    <t>IRIS HELENA CARTAGENA HERRERA</t>
  </si>
  <si>
    <t>MARÍA LORENA CARTAGENA HERRERA</t>
  </si>
  <si>
    <t>NATACHA ANDREA SANCHEZ CARTAGENA</t>
  </si>
  <si>
    <t>NO FUE ACREDITADA COMO VÍCTIMA DEL DELITO DE DESPLAZAMIENTO FORZADO EN ESTE PROCESO</t>
  </si>
  <si>
    <t>LAURA PAULINA SANCHEZ CARTAGENA</t>
  </si>
  <si>
    <t>ANLLI PAOLA CARTAGENA  PALACIO</t>
  </si>
  <si>
    <t>MARíA FERNANDA CARTAGENA PALACIOS</t>
  </si>
  <si>
    <t>CARLOS ANDRES ESTRADA CARTAGENA</t>
  </si>
  <si>
    <t>MARíA IRENE PALACIOS MOSQUERA</t>
  </si>
  <si>
    <t>RECLUTAMIENTO ILICITO(CARGO 31)</t>
  </si>
  <si>
    <t>EVELIO DE JESÚS RESTREPO SÁNCHEZ</t>
  </si>
  <si>
    <t>CC.2.778.195</t>
  </si>
  <si>
    <t>VÍCTIMA DIRECTA  DE RECLUTAMIENTO ILICITO</t>
  </si>
  <si>
    <t>AURELIO DE JESÚS RESTREPO SÁNCHEZ</t>
  </si>
  <si>
    <t>DESPLAZAMIENTO FORZADO DE LA POBLACION CIVIL (CARGO 54)</t>
  </si>
  <si>
    <t>RODOLFO BOLÍVAR RESTREPO</t>
  </si>
  <si>
    <t>CC. 11.955.081</t>
  </si>
  <si>
    <t>DIANA MARCELA BOLIVAR RESTREPO</t>
  </si>
  <si>
    <t>CC.35.685.321</t>
  </si>
  <si>
    <t>HOMICIDIO EN PERSONA PROTEGIDA  (CARGO 4)</t>
  </si>
  <si>
    <t>HUMBERTO GARCÉS GARCÉS</t>
  </si>
  <si>
    <t>CC. 8.355.174</t>
  </si>
  <si>
    <t>MARÍA MERCEDES GARCÉS DE GARCÉS</t>
  </si>
  <si>
    <t>JULIÁN HUMBERTO GARCÉS CHAVARRÍA</t>
  </si>
  <si>
    <t>ALEXANDRA MILENA GARCÉS CHAVARRÍA</t>
  </si>
  <si>
    <t>HOMICIDIO EN PERSONA PROTEGIDA EN CONCURSO HETEROGENEO CON DESPLAZAMIENTO FORZADO DE LA POBLACION CIVIL  (CARGO 4)</t>
  </si>
  <si>
    <t>ROSA ELVIRA GARCÉS ZAPATA</t>
  </si>
  <si>
    <t>CC.32.295.086</t>
  </si>
  <si>
    <t>ALBERTO ÁLVAREZ GALLEGO</t>
  </si>
  <si>
    <t>LUZ MIRYAM ALVAREZ GARCÉS</t>
  </si>
  <si>
    <t>WILLIAM ALVAREZ GARCÉS</t>
  </si>
  <si>
    <t>MARISOL ALVAREZ GARCÉS</t>
  </si>
  <si>
    <t>HURTO CALIFICADO AGRAVADO (CARGO 56)</t>
  </si>
  <si>
    <t>BERNARDO ALBERTO CORREA RÍOS</t>
  </si>
  <si>
    <t>CC. 8.354.284</t>
  </si>
  <si>
    <t>N.A</t>
  </si>
  <si>
    <t>MIGUEL ANGEL MAZO PALACIO</t>
  </si>
  <si>
    <t>CC.11.790.808</t>
  </si>
  <si>
    <t>HURTO CALIFICADO AGRAVADO           (CARGO 63)</t>
  </si>
  <si>
    <t>ROGELIO MAYA SALAZAR</t>
  </si>
  <si>
    <t>CC.4.829*.360</t>
  </si>
  <si>
    <t>NO SE ACREDITÓ EL DAÑO IRROGADO</t>
  </si>
  <si>
    <t>LUIS ALBERTO MAYA SALAZAR</t>
  </si>
  <si>
    <t>CC.98.660.616</t>
  </si>
  <si>
    <t>NO ACREDITÓ EL DAÑO IRROGADO</t>
  </si>
  <si>
    <t>HURTO CALIFICADO AGRAVADO       (CARGO 66)</t>
  </si>
  <si>
    <t>GABRIEL JAIME TRUJILLO IDARRAGA</t>
  </si>
  <si>
    <t>CC. 8.257.221</t>
  </si>
  <si>
    <t>HURTO CALIFICADO AGRAVADO       (CARGO 67)</t>
  </si>
  <si>
    <t>LUIS EDUARDO FLOREZ GRAJALES</t>
  </si>
  <si>
    <t>CC. 16.359.795</t>
  </si>
  <si>
    <t>HURTO CALIFICADO AGRAVADO       (CARGO 70)</t>
  </si>
  <si>
    <t>JORGE RAÚL VALENCIA RAMÍREZ</t>
  </si>
  <si>
    <t>CC. 18.602.366</t>
  </si>
  <si>
    <t>HURTO CALIFICADO AGRAVADO        (CARGO 71)</t>
  </si>
  <si>
    <t>JAIRO PARRA OSPINA</t>
  </si>
  <si>
    <t>CC. 4.829.952</t>
  </si>
  <si>
    <t>EXACCIONES O CONTRIBUCIONES ARBIRTRARIAS (CARGO 62)</t>
  </si>
  <si>
    <t>GERMÁN BURITICA TRUJILLO</t>
  </si>
  <si>
    <t>CC.5.928.271</t>
  </si>
  <si>
    <t>NELSON TRUJILLO BURITICA</t>
  </si>
  <si>
    <t>CC.5.928.270</t>
  </si>
  <si>
    <t>JOAQUIN RICARDO VALENCIA ARANGO</t>
  </si>
  <si>
    <t>CC.2.316.019</t>
  </si>
  <si>
    <t>EXACCIONES O CONTRIBUCIONES ARBIRTRARIAS (CARGO 65)</t>
  </si>
  <si>
    <t>JOSÉ HERIBERTO MARÍN AGUDELO</t>
  </si>
  <si>
    <t>CC. 8.319.317</t>
  </si>
  <si>
    <t xml:space="preserve"> VICTIMAS DIRECTAS </t>
  </si>
  <si>
    <t>TIPO DE DOCUMENTO</t>
  </si>
  <si>
    <t>SALARIO MINIMO AÑO 2021   $908.526</t>
  </si>
  <si>
    <t>DAÑO A LA SALUD RECONOCIDOS EN SALARIO MINIMOS</t>
  </si>
  <si>
    <t xml:space="preserve"> HOMICIDIO  EN PERSONA PROTEGIDA EN CONCURSO HETEROGENEO CON EXACCIONES O CONTRIBUCIONES ARBIRTRARIAS (CARGO 3)</t>
  </si>
  <si>
    <t>ANTONIO JOSÉ QUIROZ AGUDELO</t>
  </si>
  <si>
    <t>CC-4829365</t>
  </si>
  <si>
    <t xml:space="preserve">VÍCTIMA DIRECTA DEL DELITO DE  HOMICIDIO EN PERSONA PROTEGIDA </t>
  </si>
  <si>
    <t>HEYDA ARELYS MENA AYARZA</t>
  </si>
  <si>
    <t>JOSE FERNANDO QUIROZ MENA</t>
  </si>
  <si>
    <t>HEIDY LISETH QUIROZ MENA</t>
  </si>
  <si>
    <t>JAMIT ANTONIO QUIROZ MENA</t>
  </si>
  <si>
    <t xml:space="preserve"> HOMICIDIO  EN PERSONA PROTEGIDA (CARGO 6)</t>
  </si>
  <si>
    <t>CARLOS ALBERTO AGUIRRE AGUDELO</t>
  </si>
  <si>
    <t>CC 18.602.440</t>
  </si>
  <si>
    <t>MARÍA DORIAN AGUDELO DE AGUIRRE</t>
  </si>
  <si>
    <t xml:space="preserve"> HOMICIDIO  EN PERSONA PROTEGIDA (CARGO 8)</t>
  </si>
  <si>
    <t>LUIS ARNULFO CAMPAÑA MURILLO</t>
  </si>
  <si>
    <t>CC. 4.813.034</t>
  </si>
  <si>
    <t>MARÍA SEBASTIANA LLOREDA MACHADO</t>
  </si>
  <si>
    <t>ANA RUBIELA CAMPAÑA HURTADO</t>
  </si>
  <si>
    <t>HIPÓLITO CAMPAÑA LLOREDA</t>
  </si>
  <si>
    <t>DELIA MARÍA CAMPAÑA LLOREDA</t>
  </si>
  <si>
    <t>LUIS ARNULFO CAMPAÑA LLOREDA</t>
  </si>
  <si>
    <t>EMILIO CAMPAÑA LLOREDA</t>
  </si>
  <si>
    <t>LUCINA CAMPAÑA LLOREDA</t>
  </si>
  <si>
    <t>AVILENA CAMPAÑA LLOREDA</t>
  </si>
  <si>
    <t xml:space="preserve"> HOMICIDIO  EN PERSONA PROTEGIDA (CARGO 9)</t>
  </si>
  <si>
    <t>JORGE IVÁN AGUILAR MONTAÑO</t>
  </si>
  <si>
    <t>CC. 70.419.382</t>
  </si>
  <si>
    <t>LUZ DARY DE JESÚS AGUILAR MONTAÑO</t>
  </si>
  <si>
    <t>GLADYS AGUILAR MONTAÑO</t>
  </si>
  <si>
    <t>OLGA LUCÍA AGUILAR MONTAÑO</t>
  </si>
  <si>
    <t xml:space="preserve"> HOMICIDIO  EN PERSONA PROTEGIDA (CARGO 10)</t>
  </si>
  <si>
    <t>JHON FREDY CARDONA MOSQUERA</t>
  </si>
  <si>
    <t>RCN-1093537420</t>
  </si>
  <si>
    <t>MARÍA MARTINA MOSQUERA RENTERÍA</t>
  </si>
  <si>
    <t xml:space="preserve"> HOMICIDIO  EN PERSONA PROTEGIDA (CARGO 12)</t>
  </si>
  <si>
    <t>PEDRO NEL VARGAS RÍOS</t>
  </si>
  <si>
    <t>CC.18.602.623</t>
  </si>
  <si>
    <t>GILMA ROSA RÍOS CORREA</t>
  </si>
  <si>
    <t xml:space="preserve"> HOMICIDIO  EN PERSONA PROTEGIDA (CARGO 14)</t>
  </si>
  <si>
    <t>HERNAN DARIO VELEZ SIERRA</t>
  </si>
  <si>
    <t>CC.15.521.517</t>
  </si>
  <si>
    <t>OLGA LUCÍA DEL SOCORRO RESTREPO RÍOS</t>
  </si>
  <si>
    <t>JUAN DAVID VÉLEZ RESTREPO</t>
  </si>
  <si>
    <t xml:space="preserve"> HOMICIDIO  EN PERSONA PROTEGIDA (CARGO 16)</t>
  </si>
  <si>
    <t>CARLOS ARTURO PEREA MORALES</t>
  </si>
  <si>
    <t>CC.18.602.963</t>
  </si>
  <si>
    <t>MARÍA VISITA CAMPAÑA LLOREDA</t>
  </si>
  <si>
    <t>LUIS OVIDIO PEREA CAMPAÑA</t>
  </si>
  <si>
    <t xml:space="preserve"> HOMICIDIO  EN PERSONA PROTEGIDA (CARGO 17)</t>
  </si>
  <si>
    <t>JAVIER VELÁSQUEZ MONTOYA</t>
  </si>
  <si>
    <t>CC.18.602.320</t>
  </si>
  <si>
    <t>ELIECER VARGAS CASTAÑO</t>
  </si>
  <si>
    <t>MARíA ESTELA SERNA BEDOYA</t>
  </si>
  <si>
    <t xml:space="preserve"> HOMICIDIO  EN PERSONA PROTEGIDA (CARGO 20)</t>
  </si>
  <si>
    <t>MARÍA MIRIAN AMARILES PÁEZ</t>
  </si>
  <si>
    <t>CC.25.000.287</t>
  </si>
  <si>
    <t>MARÍA LEONILDE PÁEZ DE AMARILES</t>
  </si>
  <si>
    <t>JESÚS ANTONIO SUÁREZ AMARILES</t>
  </si>
  <si>
    <t>LUZ DEICY SUÁREZ AMARILES</t>
  </si>
  <si>
    <t>CARLOS URIEL SUÁREZ AMARILES</t>
  </si>
  <si>
    <t>WILSON SUÁREZ AMARILES</t>
  </si>
  <si>
    <t>YULI ROCÍO SUÁREZ AMARILES</t>
  </si>
  <si>
    <t>JHON FABER SUÁREZ AMARILES</t>
  </si>
  <si>
    <t xml:space="preserve"> HOMICIDIO  EN PERSONA PROTEGIDA (CARGO 27)</t>
  </si>
  <si>
    <t>FRANCISCO JAVIER BARRERA HENAO</t>
  </si>
  <si>
    <t>CC..4.829.799</t>
  </si>
  <si>
    <t>MARÍA DORIS MARÍN GIRALDO</t>
  </si>
  <si>
    <t>KATERINE BARRERA MARÍN</t>
  </si>
  <si>
    <t>JULIETH PAOLA BARRERA CANO</t>
  </si>
  <si>
    <t xml:space="preserve"> HOMICIDIO  EN PERSONA PROTEGIDA (CARGO 40)</t>
  </si>
  <si>
    <t>MANUEL PEREA PARRA</t>
  </si>
  <si>
    <t>CC.1.586.875</t>
  </si>
  <si>
    <t>CRUZ MARCELINA ARAGÓN MOSQUERA</t>
  </si>
  <si>
    <t xml:space="preserve"> DAISY ROCÍO PEREA ARAGÓN</t>
  </si>
  <si>
    <t>NIVER ARMANDO PEREA ARAGÓN</t>
  </si>
  <si>
    <t>YADIS ALDEMAR PEREA ARAGÓN</t>
  </si>
  <si>
    <t>EIDIYARLEB PEREA ARAGÓN</t>
  </si>
  <si>
    <t>RAFAEL ANTONIO QUINTERO PINEDA</t>
  </si>
  <si>
    <t>CC 15.308.690</t>
  </si>
  <si>
    <t>CARMEN MARGENIS PINO COLLAZO</t>
  </si>
  <si>
    <t>YIDIS QUINTERO PINO</t>
  </si>
  <si>
    <t>XIMENA QUINTERO PINO</t>
  </si>
  <si>
    <t xml:space="preserve"> HOMICIDIO  EN PERSONA PROTEGIDA EN CONCURSO HETEROGENEO CON DESPLAZAMIENTO FORZADO DE LA POBLACION CIVIL (CARGO 45)</t>
  </si>
  <si>
    <t>JULIO EDUARDO GIL ARBOLEDA</t>
  </si>
  <si>
    <t>CC. 7.515.144</t>
  </si>
  <si>
    <t>MARÍA MARLENY RAMÍREZ MARÍN</t>
  </si>
  <si>
    <t>JULIO ALEXANDER GIL RAMÍREZ</t>
  </si>
  <si>
    <t>OLGA LILIANA GIL RAMÍREZ</t>
  </si>
  <si>
    <t>HOMICIDIO  EN PERSONA PROTEGIDA EN CONCURSO HETEROGENEO CON DESPLAZAMIENTO FORZADO DE LA POBLACION CIVIL (CARGO 47)</t>
  </si>
  <si>
    <t>ÁNGEL GRACIANO MACHADO MOSQUERA</t>
  </si>
  <si>
    <t>CC. 1.604.567</t>
  </si>
  <si>
    <t>ROSA ESNEDA MOSQUERA</t>
  </si>
  <si>
    <t>DERMA NOBIELA MACHADO DE MOSQUERA</t>
  </si>
  <si>
    <t>BENIGNO ANTONIO MACHADO LEMUS</t>
  </si>
  <si>
    <t>NORA LUZ MACHADO MOSQUERA</t>
  </si>
  <si>
    <t>GRICELLA MACHADO SCARPETA</t>
  </si>
  <si>
    <t>FRANKLIN MACHADO SCARPETA</t>
  </si>
  <si>
    <t>SIBELLY MACHADO MOSQUER</t>
  </si>
  <si>
    <t>CRUZ ÁNGEL MACHADO MOSQUERA</t>
  </si>
  <si>
    <t>DAVID JOVANNY MACHADO MOSQUERA</t>
  </si>
  <si>
    <t>YULIZA MACHADO MOSQUERA</t>
  </si>
  <si>
    <t>HOMICIDIO  EN PERSONA PROTEGIDA  CARGO (53-1)</t>
  </si>
  <si>
    <t>CARLOS ALEXANDER CÓRDOBA LARGACHA</t>
  </si>
  <si>
    <t>CC.11.810.595</t>
  </si>
  <si>
    <t>MARÍA ARMINDA LARGACHA ANDRADES</t>
  </si>
  <si>
    <t>HOMICIDIO  EN PERSONA PROTEGIDA  CARGO (53-2)</t>
  </si>
  <si>
    <t>ERNESTO BOCANEGRA GUACHETA</t>
  </si>
  <si>
    <t>CC. 7.691.071</t>
  </si>
  <si>
    <t>DEYANIRA RAMÓN TORRES</t>
  </si>
  <si>
    <t>ANDRÉS FELIPE BOCANEGRA RAMÓN</t>
  </si>
  <si>
    <t>T.I</t>
  </si>
  <si>
    <t>ANA MARÍA BOCANEGRA RAMÓN</t>
  </si>
  <si>
    <t>HOMICIDIO  EN PERSONA PROTEGIDA  CARGO (53-3)</t>
  </si>
  <si>
    <t>FREDY ALBERTO SILVA GUARÍN</t>
  </si>
  <si>
    <t>CC85.470.991</t>
  </si>
  <si>
    <t>JANETH ASTRID SOLÍS MELGAREJO</t>
  </si>
  <si>
    <t>JUAN CAMILO SILVA SOLÍS</t>
  </si>
  <si>
    <t>LAURA MARÍA SILVA SOLÍS</t>
  </si>
  <si>
    <t xml:space="preserve"> SANTIAGO ALBERTO SILVA SOLÍS</t>
  </si>
  <si>
    <t>ELKIN DE JESÚS SILVA PINEDA</t>
  </si>
  <si>
    <t>MIREYA GUARÍN DE SILVA</t>
  </si>
  <si>
    <t>HOMICIDIO  EN PERSONA PROTEGIDA  CARGO (53-4)</t>
  </si>
  <si>
    <t>JOSÉ EDINSON BENÍTEZ MOSQUERA</t>
  </si>
  <si>
    <t>CC 11.937.841</t>
  </si>
  <si>
    <r>
      <t xml:space="preserve"> </t>
    </r>
    <r>
      <rPr>
        <b/>
        <sz val="8"/>
        <color indexed="8"/>
        <rFont val="Arial"/>
        <family val="2"/>
      </rPr>
      <t>HIRECINA MOSQUERA LOZANO</t>
    </r>
  </si>
  <si>
    <t>HOMICIDIO  EN PERSONA PROTEGIDA  CARGO (53-5)</t>
  </si>
  <si>
    <t>DIRLON AMÉRICO COPETE MOSQUERA</t>
  </si>
  <si>
    <t>CC 11.810.619</t>
  </si>
  <si>
    <t>YANIRSE MURILLO CABRERA</t>
  </si>
  <si>
    <t>BRAYAN YESID COPETE MURILLO</t>
  </si>
  <si>
    <t>DYRLON DAVID COPETE MURILLO</t>
  </si>
  <si>
    <t>MARÍA SANTOS MOSQUERA PALACIOS</t>
  </si>
  <si>
    <r>
      <t xml:space="preserve"> </t>
    </r>
    <r>
      <rPr>
        <b/>
        <sz val="8"/>
        <rFont val="Arial"/>
        <family val="2"/>
      </rPr>
      <t>MARÍA SUBDERY COPETE MOSQUERA</t>
    </r>
  </si>
  <si>
    <t>HOMICIDIO  EN PERSONA PROTEGIDA  CARGO (53-6)</t>
  </si>
  <si>
    <t>CAROL YEFERSON COPETE MOSQUERA</t>
  </si>
  <si>
    <t>CC. 10.011.815</t>
  </si>
  <si>
    <t>MARÍA MIREYA MOSQUERA HINESTROZA</t>
  </si>
  <si>
    <t>ELÍAS COPETE MORENO</t>
  </si>
  <si>
    <t>HOMICIDIO  EN PERSONA PROTEGIDA  CARGO (53-7)</t>
  </si>
  <si>
    <t>VÍCTOR WILMAN LONDOÑO PEREA</t>
  </si>
  <si>
    <t>CC. 11.811.149</t>
  </si>
  <si>
    <t>ASCENCIÓN PEREA MARTÍNEZ</t>
  </si>
  <si>
    <t>TENTATIVA HOMICIDIO  EN PERSONA PROTEGIDA  CARGO (53-8)</t>
  </si>
  <si>
    <t>WILFRED CÓRDOBA OREJUELA</t>
  </si>
  <si>
    <t>CC. 12.022.533</t>
  </si>
  <si>
    <r>
      <t xml:space="preserve"> </t>
    </r>
    <r>
      <rPr>
        <b/>
        <sz val="8"/>
        <color indexed="8"/>
        <rFont val="Arial"/>
        <family val="2"/>
      </rPr>
      <t>IRMA DEL CARMEN OREJUELA URRUTIA</t>
    </r>
  </si>
  <si>
    <t>TENTATIVA HOMICIDIO  EN PERSONA PROTEGIDA  CARGO (53-9)</t>
  </si>
  <si>
    <t>HOSMAN CURY PARRA</t>
  </si>
  <si>
    <t>CC.4.794.465</t>
  </si>
  <si>
    <t>CLARA INES PARRA CAICEDO</t>
  </si>
  <si>
    <t>TENTATIVA HOMICIDIO  EN PERSONA PROTEGIDA  CARGO (53-10)</t>
  </si>
  <si>
    <t>JERLEN CAICEDO PEREA</t>
  </si>
  <si>
    <t>CC.  11.811.350</t>
  </si>
  <si>
    <t>JHORDY DANIEL CAICEDO PINO</t>
  </si>
  <si>
    <t>SANTOS NICHE PEREA</t>
  </si>
  <si>
    <t>TENTATIVA HOMICIDIO  EN PERSONA PROTEGIDA  CARGO (53-11)</t>
  </si>
  <si>
    <t>CRISTIAN CAMILO IBARGUEN PALACIOS</t>
  </si>
  <si>
    <t>CC 8.126.706</t>
  </si>
  <si>
    <t>LUZ MIRELLA PALACIOS MOSQUERA</t>
  </si>
  <si>
    <t>WAGNER OSÍAS IBARGUEN DE DIEGO</t>
  </si>
  <si>
    <t>TENTATIVA HOMICIDIO  EN PERSONA PROTEGIDA  CARGO (55)</t>
  </si>
  <si>
    <t>DIEGO DE JESÚS MEJÍA MUÑOZ</t>
  </si>
  <si>
    <t>CC. 70.414.331</t>
  </si>
  <si>
    <t xml:space="preserve">RECLUTAMIENTO ILICITO EN CONCURSO HETEROGENEO  CON DESAPARACION FORZADA Y HOMICIDIO EN PERSONA PROTEGIDA CARGO  </t>
  </si>
  <si>
    <t>YULEIMA BONILLA TORRES</t>
  </si>
  <si>
    <t>VÍCTIMA DIRECTA DE LOS  DELITOS DE  RECLUTAMIENTO ILICITO Y TRATOS INHUMANOS Y DEGRADANTES</t>
  </si>
  <si>
    <t>MARÍA LILIANA PEREA BONILLA</t>
  </si>
  <si>
    <t>SUS PERJUICIOS DEBERAN SER RECLAMADOS A TRAVES DE LA JUSTICIA ORDINARIA</t>
  </si>
  <si>
    <t>EHIDA MARÍA PEREA BONILLA</t>
  </si>
  <si>
    <t>NELSON DE JESÚS BONILLA TORRES</t>
  </si>
  <si>
    <t xml:space="preserve"> HOMICIDIO  EN PERSONA PROTEGIDA</t>
  </si>
  <si>
    <t>ALVARO CHARICHA AISAMA</t>
  </si>
  <si>
    <t>CC. 6.420.584</t>
  </si>
  <si>
    <t>OLIVIA CHARICHA DOSABIA</t>
  </si>
  <si>
    <t>MARÍA DORI NENGARABE DE TAMNIZA</t>
  </si>
  <si>
    <t>ERNESTINA TAMANIZA NENGARABE</t>
  </si>
  <si>
    <t>UBALDO TAMANIZA NENGARABE</t>
  </si>
  <si>
    <t>JOSÉ SILVIO TAMANIZA NENGARABE</t>
  </si>
  <si>
    <t>AUGUSTO TAMANIZA NENGARABE</t>
  </si>
  <si>
    <t xml:space="preserve"> JUAN GUILLERMO TAMANIZA NENGARABE</t>
  </si>
  <si>
    <t>ALBA LILIA TAMANIZA NENGARABE</t>
  </si>
  <si>
    <t>BLANCA INES TAMANIZA NENGARABE</t>
  </si>
  <si>
    <t>PAULA ANDREA  TAMANIZA NENGARABE</t>
  </si>
  <si>
    <t>LUIS CHACOA JARAMILLO</t>
  </si>
  <si>
    <t>RCD-04458320</t>
  </si>
  <si>
    <t>CARLINA JARAMILLO CHACOA</t>
  </si>
  <si>
    <t xml:space="preserve"> HOMICIDIO  EN PERSONA PROTEGIDA (CARGO 22)</t>
  </si>
  <si>
    <t>MOISES MOSQUERA PALACIOS</t>
  </si>
  <si>
    <t>RCN-1.093.536.818</t>
  </si>
  <si>
    <t>JUANA DE DIOS PALACIOS CAMPALA</t>
  </si>
  <si>
    <t>JOSÉ ANTONIO MOSQUERA MACHADO</t>
  </si>
  <si>
    <t>ANGI YIRLEY PALACIOS NAGLES</t>
  </si>
  <si>
    <t xml:space="preserve">CC </t>
  </si>
  <si>
    <t>NO ACREDITÓ EL PARENTESCO CON LA VÍCTIMA DIRECTA</t>
  </si>
  <si>
    <t xml:space="preserve"> HOMICIDIO  EN PERSONA PROTEGIDA (CARGO 23)</t>
  </si>
  <si>
    <t>ARCADIO FERNEY BOLIVAR VÉLEZ</t>
  </si>
  <si>
    <t>CC. 70.419.623</t>
  </si>
  <si>
    <t>MARÍA EUGENIA LAVERDE MONTAÑO</t>
  </si>
  <si>
    <t>VALENTINA LAVERDE MONTAÑO</t>
  </si>
  <si>
    <t>SUCESION DE FERNEY BOLÍVAR LAVERDE</t>
  </si>
  <si>
    <t xml:space="preserve">T.I </t>
  </si>
  <si>
    <t>GUILLERMO LEON BOLIVAR</t>
  </si>
  <si>
    <t>SUCESION DE OFELIA VÉLEZ MONTOYA</t>
  </si>
  <si>
    <t xml:space="preserve"> HOMICIDIO  EN PERSONA PROTEGIDA (CARGO 24)</t>
  </si>
  <si>
    <t>CARLOS ANTONIO MORENO MENA</t>
  </si>
  <si>
    <t>NO SE APORTO DOCUMENTO PARA EXTRAER SU IDENTIFICACION</t>
  </si>
  <si>
    <t>LUIS AMADO MENA MENA</t>
  </si>
  <si>
    <t>ANA TERESA SESCARPETA MENA</t>
  </si>
  <si>
    <t>LUCIA MENA MOSQUERA</t>
  </si>
  <si>
    <t>ANA MARÍA MENA MOSQUERA</t>
  </si>
  <si>
    <t xml:space="preserve"> HOMICIDIO  EN PERSONA PROTEGIDA (CARGO 26)</t>
  </si>
  <si>
    <t>ELÍAS EUSSE GIRALDO</t>
  </si>
  <si>
    <t>CC.18.601.606</t>
  </si>
  <si>
    <t>MARIELA GIRALDO DE EUSSE</t>
  </si>
  <si>
    <t>CC.</t>
  </si>
  <si>
    <t>SUCESION DE JOSÉ FRANCISCO EUSE LÓPEZ</t>
  </si>
  <si>
    <t>ELIECER EUSE GIRALDO</t>
  </si>
  <si>
    <t>HOMICIIO EN PERSONA PROTEGIDA EN CONCURSO  HETEROGENEO CON DESPLAZAMIENTO FORZADO            (CARGO 42)</t>
  </si>
  <si>
    <t>JAVIER ARCE QUERAGAMA</t>
  </si>
  <si>
    <t>CC.11.600.499</t>
  </si>
  <si>
    <t>CLEMENCIA QUERAGAMA DE ARCE</t>
  </si>
  <si>
    <t>ALIRIO ARCE QUERAGAMA</t>
  </si>
  <si>
    <t>JOSÉ HERIBERTO QUERAGAMA HUNUCAMA</t>
  </si>
  <si>
    <t>GERARDO ARCE QUERAGAMA</t>
  </si>
  <si>
    <t>MARÍA LIBIA ARCE QUERAGAMA</t>
  </si>
  <si>
    <t>CLEOTILDE ARCE QUERAGAMA</t>
  </si>
  <si>
    <t>REINEL ARCE QUERAGAMA</t>
  </si>
  <si>
    <t xml:space="preserve"> HOMICIDIO  EN PERSONA PROTEGIDA (CARGO 44)</t>
  </si>
  <si>
    <t>JAIME ALBERTO ZAPATA ACEVEDO</t>
  </si>
  <si>
    <t>CC.11.955.372</t>
  </si>
  <si>
    <t>MARTHA LUZ ACEVEDO ACEVEDO</t>
  </si>
  <si>
    <t>HOMICIIO EN PERSONA PROTEGIDA EN CONCURSO  HETEROGENEO CON DESPLAZAMIENTO FORZADO               (CARGO 44)</t>
  </si>
  <si>
    <t>ÁNGELA MARÍA RESTREPO VALDERRAMA</t>
  </si>
  <si>
    <t>CC.26.324.023</t>
  </si>
  <si>
    <t>YUDY ANDREA RESTREPO VALDERRAMA</t>
  </si>
  <si>
    <t>MARÍA MERCEDES RESTREPO VALDERRAMA</t>
  </si>
  <si>
    <t>ORFILIA MERCEDES RESTREPO VALDERRAMA</t>
  </si>
  <si>
    <t>HOMICIIO EN PERSONA PROTEGIDA EN CONCURSO  HETEROGENEO CON DESPLAZAMIENTO FORZADO (CARGO 46)</t>
  </si>
  <si>
    <t>EZEQIEL SIAGAMA TASCÓN</t>
  </si>
  <si>
    <t>CC.4.460.223</t>
  </si>
  <si>
    <t>PASTORA SIAGAMA ARCE</t>
  </si>
  <si>
    <t>ERCILDA SIAGAMA ARCE</t>
  </si>
  <si>
    <t>JUAN ANTONIO SIAGAMA ARCE</t>
  </si>
  <si>
    <t>MARÍA OTILIA SIAGAMA ARCE</t>
  </si>
  <si>
    <t>ADIELA SIAGAMA ARCE</t>
  </si>
  <si>
    <t>LUCELIA SIAGAMA ARCE</t>
  </si>
  <si>
    <t>JEISON SIAGAMA ARCE</t>
  </si>
  <si>
    <t>HOMICIIO EN PERSONA (CARGO 48)</t>
  </si>
  <si>
    <t>ELIZABETH POSADA VARGAS</t>
  </si>
  <si>
    <t>T.I 87090750168</t>
  </si>
  <si>
    <t>MELBA DEL CARMENVARGAS VARGAS</t>
  </si>
  <si>
    <t>RAUL ANTONIO POSADA</t>
  </si>
  <si>
    <t>CLARA ROSA POSADA VARGAS</t>
  </si>
  <si>
    <t>NO ACRREDITÓ EL DAÑO IRROGADO</t>
  </si>
  <si>
    <t>MARÍA DEICY POSADA VARGAS</t>
  </si>
  <si>
    <t>SIRLEY FRANCISCA POSADA VARGAS</t>
  </si>
  <si>
    <t>MARÍA EUGENIA POSADA VARGAS</t>
  </si>
  <si>
    <t>GRUPO FAMILIAR POR EL DELITO DE DESPLAZAMIENTO FORZADO DE LA POBLACION CIVIL       (CARGO 48)</t>
  </si>
  <si>
    <t>DEPORTACIÓN, EXPULSIÓN, TRASLADO O DESPLAZAMIENTO FORZADO DE POBLACIÓN CIVIL (CARGO 48)</t>
  </si>
  <si>
    <t>LUZ DARYS  VARGAS VARGAS</t>
  </si>
  <si>
    <t>JHON JAIRO MUÑOZ YEPEZ</t>
  </si>
  <si>
    <t>DANIELFELIPE MUÑOZ  VARGAS</t>
  </si>
  <si>
    <t>NATALIA MUÑOZ VARGAS</t>
  </si>
  <si>
    <t>JUAN PABLO MUÑOZ VARGAS</t>
  </si>
  <si>
    <t xml:space="preserve"> HOMICIDIO  EN PERSONA PROTEGIDA (CARGO  50)</t>
  </si>
  <si>
    <t>LEONEL DE JESÚS BARRERA HENAO</t>
  </si>
  <si>
    <t>CC.4.829.682</t>
  </si>
  <si>
    <t>GONZALO DE JESÚS BARRERA HENAO</t>
  </si>
  <si>
    <t>RODRIGO DE JESUS BARRERA HENAO</t>
  </si>
  <si>
    <t>CLAUDIA MARíA BARRERA HENAO</t>
  </si>
  <si>
    <t>DEPORTACIÓN, EXPULSIÓN, TRASLADO O DESPLAZAMIENTO FORZADO DE POBLACIÓN CIVIL (CARGO 50)</t>
  </si>
  <si>
    <t>LUZ DARY CEBALLOS LOAIZA</t>
  </si>
  <si>
    <t>MAURICIO ALEXANDER BARRERA CEBALLOS</t>
  </si>
  <si>
    <t>ADRIANA MARCELA BARRERA CEBALLOS</t>
  </si>
  <si>
    <t>JUAN ANDRÉS BARRERA HENAO</t>
  </si>
  <si>
    <t>CARLOS ENRIQUE BARRERA HENAO</t>
  </si>
  <si>
    <t xml:space="preserve">VÍCTIMA NO ACREDITADA EN ESTE PROCESO </t>
  </si>
  <si>
    <t>YESENIA VANEGAS BARRERA</t>
  </si>
  <si>
    <t>RODRIGO ALONSO BARRERA RESTREPO</t>
  </si>
  <si>
    <t>JULIÁN ANDRÉS BARRERA RESTREPO</t>
  </si>
  <si>
    <t>HERNÁN DARÍO BARRERA RESTREPO</t>
  </si>
  <si>
    <t>LEIDY YANETH BARRERA RESTREPO</t>
  </si>
  <si>
    <t>YOVAN CAMILO BARRERA RESTREPO</t>
  </si>
  <si>
    <t>YEFERSON  DAVID BARRERA RESTREPO</t>
  </si>
  <si>
    <t>FRANCISCO JAVIER BARRERA RESTREPO</t>
  </si>
  <si>
    <t>JUAN DAVID BARRERA RESTREPO</t>
  </si>
  <si>
    <t>LUZ ENENIBE MOLINA VARGAS</t>
  </si>
  <si>
    <t>RAMIRO ZAPTA AGUDELO</t>
  </si>
  <si>
    <t>JULIÁN ZAPATA MOLINA</t>
  </si>
  <si>
    <t>YOVANY ANDRÉS ZAPATA MOLINA</t>
  </si>
  <si>
    <t>LILIANA MARÍA AGUDELO HENAO</t>
  </si>
  <si>
    <t>JORGE LUIS JIMÉNEZ HOYOS</t>
  </si>
  <si>
    <t>NO FUERON ACREDITADOS COMO VÍCTIMAS DE ESTE DELITO EN ESTE PROCESO</t>
  </si>
  <si>
    <t>SEBASTIAN JIMÉNEZ AGUDELO</t>
  </si>
  <si>
    <t>LUIS JAVIER JIMÉNEZ AGUDELO</t>
  </si>
  <si>
    <t>QUINTILIANO TAMANIZA PANCHI</t>
  </si>
  <si>
    <t>CC. 1.314.033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</si>
</sst>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0.0000"/>
    <numFmt numFmtId="166" formatCode="_ &quot;$&quot;\ * #,##0.00_ ;_ &quot;$&quot;\ * \-#,##0.00_ ;_ &quot;$&quot;\ * &quot;-&quot;??_ ;_ @_ "/>
    <numFmt numFmtId="167" formatCode="_ &quot;$&quot;\ * #,##0_ ;_ &quot;$&quot;\ * \-#,##0_ ;_ &quot;$&quot;\ * &quot;-&quot;??_ ;_ @_ "/>
    <numFmt numFmtId="168" formatCode="_-* #,##0_-;\-* #,##0_-;_-* &quot;-&quot;??_-;_-@_-"/>
    <numFmt numFmtId="169" formatCode="_-&quot;$&quot;* #,##0_-;\-&quot;$&quot;* #,##0_-;_-&quot;$&quot;* &quot;-&quot;??_-;_-@_-"/>
    <numFmt numFmtId="170" formatCode="_ * #,##0.00_ ;_ * \-#,##0.00_ ;_ * &quot;-&quot;??_ ;_ @_ "/>
    <numFmt numFmtId="171" formatCode="_(* #,##0.00_);_(* \(#,##0.00\);_(* &quot;-&quot;??_);_(@_)"/>
    <numFmt numFmtId="172" formatCode="_-&quot;$&quot;\ * #,##0.00_-;\-&quot;$&quot;\ * #,##0.00_-;_-&quot;$&quot;\ * &quot;-&quot;??_-;_-@_-"/>
    <numFmt numFmtId="173" formatCode="_-&quot;$&quot;\ * #,##0_-;\-&quot;$&quot;\ * #,##0_-;_-&quot;$&quot;\ * &quot;-&quot;??_-;_-@_-"/>
    <numFmt numFmtId="174" formatCode="_(&quot;$&quot;\ * #,##0_);_(&quot;$&quot;\ * \(#,##0\);_(&quot;$&quot;\ * &quot;-&quot;??_);_(@_)"/>
    <numFmt numFmtId="175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6"/>
      <name val="Arial"/>
      <family val="2"/>
    </font>
    <font>
      <b/>
      <sz val="6"/>
      <color theme="1"/>
      <name val="Arial"/>
      <family val="2"/>
    </font>
    <font>
      <b/>
      <sz val="8"/>
      <color indexed="8"/>
      <name val="Arial"/>
      <family val="2"/>
    </font>
    <font>
      <b/>
      <sz val="7"/>
      <color theme="1"/>
      <name val="Calibri"/>
      <family val="2"/>
      <scheme val="minor"/>
    </font>
    <font>
      <b/>
      <sz val="5"/>
      <color theme="1"/>
      <name val="Arial"/>
      <family val="2"/>
    </font>
    <font>
      <b/>
      <sz val="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</cellStyleXfs>
  <cellXfs count="756">
    <xf numFmtId="0" fontId="0" fillId="0" borderId="0" xfId="0"/>
    <xf numFmtId="164" fontId="5" fillId="2" borderId="10" xfId="5" applyFont="1" applyFill="1" applyBorder="1" applyAlignment="1">
      <alignment horizontal="center" vertical="center" wrapText="1"/>
    </xf>
    <xf numFmtId="2" fontId="5" fillId="2" borderId="10" xfId="4" applyNumberFormat="1" applyFont="1" applyFill="1" applyBorder="1" applyAlignment="1">
      <alignment horizontal="center" vertical="center" wrapText="1"/>
    </xf>
    <xf numFmtId="165" fontId="5" fillId="2" borderId="10" xfId="4" applyNumberFormat="1" applyFont="1" applyFill="1" applyBorder="1" applyAlignment="1">
      <alignment horizontal="center" vertical="center" wrapText="1"/>
    </xf>
    <xf numFmtId="0" fontId="5" fillId="2" borderId="10" xfId="4" applyFont="1" applyFill="1" applyBorder="1" applyAlignment="1">
      <alignment vertical="center" wrapText="1"/>
    </xf>
    <xf numFmtId="0" fontId="6" fillId="0" borderId="12" xfId="4" applyFont="1" applyBorder="1" applyAlignment="1">
      <alignment horizontal="center"/>
    </xf>
    <xf numFmtId="0" fontId="6" fillId="0" borderId="0" xfId="4" applyFont="1" applyBorder="1" applyAlignment="1">
      <alignment horizontal="center" wrapText="1"/>
    </xf>
    <xf numFmtId="0" fontId="7" fillId="0" borderId="13" xfId="4" applyFont="1" applyBorder="1" applyAlignment="1">
      <alignment horizontal="center"/>
    </xf>
    <xf numFmtId="0" fontId="6" fillId="0" borderId="18" xfId="4" applyFont="1" applyBorder="1" applyAlignment="1">
      <alignment horizontal="center"/>
    </xf>
    <xf numFmtId="0" fontId="6" fillId="0" borderId="12" xfId="4" applyFont="1" applyBorder="1" applyAlignment="1">
      <alignment horizontal="center" wrapText="1"/>
    </xf>
    <xf numFmtId="0" fontId="7" fillId="0" borderId="12" xfId="4" applyFont="1" applyBorder="1"/>
    <xf numFmtId="3" fontId="8" fillId="0" borderId="0" xfId="0" applyNumberFormat="1" applyFont="1" applyBorder="1"/>
    <xf numFmtId="167" fontId="7" fillId="0" borderId="18" xfId="6" applyNumberFormat="1" applyFont="1" applyBorder="1"/>
    <xf numFmtId="168" fontId="7" fillId="0" borderId="18" xfId="1" applyNumberFormat="1" applyFont="1" applyBorder="1"/>
    <xf numFmtId="0" fontId="7" fillId="0" borderId="18" xfId="4" applyFont="1" applyBorder="1"/>
    <xf numFmtId="167" fontId="6" fillId="0" borderId="21" xfId="4" applyNumberFormat="1" applyFont="1" applyBorder="1"/>
    <xf numFmtId="0" fontId="9" fillId="0" borderId="18" xfId="0" applyFont="1" applyBorder="1" applyAlignment="1">
      <alignment wrapText="1"/>
    </xf>
    <xf numFmtId="168" fontId="8" fillId="0" borderId="18" xfId="1" applyNumberFormat="1" applyFont="1" applyBorder="1"/>
    <xf numFmtId="0" fontId="0" fillId="0" borderId="18" xfId="0" applyBorder="1"/>
    <xf numFmtId="168" fontId="10" fillId="0" borderId="18" xfId="1" applyNumberFormat="1" applyFont="1" applyBorder="1"/>
    <xf numFmtId="0" fontId="6" fillId="0" borderId="25" xfId="4" applyFont="1" applyBorder="1" applyAlignment="1">
      <alignment horizontal="center"/>
    </xf>
    <xf numFmtId="0" fontId="9" fillId="0" borderId="25" xfId="0" applyFont="1" applyBorder="1" applyAlignment="1">
      <alignment wrapText="1"/>
    </xf>
    <xf numFmtId="0" fontId="7" fillId="0" borderId="25" xfId="4" applyFont="1" applyBorder="1"/>
    <xf numFmtId="168" fontId="8" fillId="0" borderId="25" xfId="1" applyNumberFormat="1" applyFont="1" applyBorder="1"/>
    <xf numFmtId="0" fontId="0" fillId="0" borderId="25" xfId="0" applyBorder="1"/>
    <xf numFmtId="168" fontId="10" fillId="0" borderId="25" xfId="1" applyNumberFormat="1" applyFont="1" applyBorder="1"/>
    <xf numFmtId="167" fontId="7" fillId="0" borderId="25" xfId="6" applyNumberFormat="1" applyFont="1" applyBorder="1"/>
    <xf numFmtId="167" fontId="6" fillId="0" borderId="28" xfId="4" applyNumberFormat="1" applyFont="1" applyBorder="1"/>
    <xf numFmtId="0" fontId="6" fillId="0" borderId="12" xfId="0" applyFont="1" applyBorder="1" applyAlignment="1">
      <alignment wrapText="1"/>
    </xf>
    <xf numFmtId="0" fontId="7" fillId="0" borderId="12" xfId="4" applyFont="1" applyFill="1" applyBorder="1" applyAlignment="1"/>
    <xf numFmtId="0" fontId="6" fillId="0" borderId="18" xfId="0" applyFont="1" applyBorder="1" applyAlignment="1">
      <alignment horizontal="center" wrapText="1"/>
    </xf>
    <xf numFmtId="3" fontId="7" fillId="0" borderId="33" xfId="0" applyNumberFormat="1" applyFont="1" applyBorder="1"/>
    <xf numFmtId="3" fontId="7" fillId="0" borderId="0" xfId="0" applyNumberFormat="1" applyFont="1" applyBorder="1"/>
    <xf numFmtId="0" fontId="11" fillId="0" borderId="18" xfId="0" applyFont="1" applyBorder="1"/>
    <xf numFmtId="0" fontId="6" fillId="0" borderId="18" xfId="0" applyFont="1" applyBorder="1"/>
    <xf numFmtId="0" fontId="6" fillId="0" borderId="18" xfId="0" applyFont="1" applyBorder="1" applyAlignment="1">
      <alignment wrapText="1"/>
    </xf>
    <xf numFmtId="164" fontId="6" fillId="2" borderId="10" xfId="5" applyFont="1" applyFill="1" applyBorder="1" applyAlignment="1">
      <alignment horizontal="center" vertical="center" wrapText="1"/>
    </xf>
    <xf numFmtId="2" fontId="6" fillId="2" borderId="10" xfId="4" applyNumberFormat="1" applyFont="1" applyFill="1" applyBorder="1" applyAlignment="1">
      <alignment horizontal="center" vertical="center" wrapText="1"/>
    </xf>
    <xf numFmtId="165" fontId="6" fillId="2" borderId="10" xfId="4" applyNumberFormat="1" applyFont="1" applyFill="1" applyBorder="1" applyAlignment="1">
      <alignment horizontal="center" vertical="center" wrapText="1"/>
    </xf>
    <xf numFmtId="0" fontId="6" fillId="2" borderId="10" xfId="4" applyFont="1" applyFill="1" applyBorder="1" applyAlignment="1">
      <alignment vertical="center" wrapText="1"/>
    </xf>
    <xf numFmtId="0" fontId="6" fillId="0" borderId="35" xfId="4" applyFont="1" applyBorder="1" applyAlignment="1">
      <alignment horizontal="center"/>
    </xf>
    <xf numFmtId="0" fontId="6" fillId="0" borderId="36" xfId="0" applyFont="1" applyBorder="1" applyAlignment="1">
      <alignment wrapText="1"/>
    </xf>
    <xf numFmtId="0" fontId="11" fillId="0" borderId="35" xfId="0" applyFont="1" applyBorder="1"/>
    <xf numFmtId="3" fontId="7" fillId="0" borderId="18" xfId="0" applyNumberFormat="1" applyFont="1" applyBorder="1"/>
    <xf numFmtId="0" fontId="8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wrapText="1"/>
    </xf>
    <xf numFmtId="3" fontId="7" fillId="0" borderId="25" xfId="0" applyNumberFormat="1" applyFont="1" applyBorder="1"/>
    <xf numFmtId="0" fontId="11" fillId="0" borderId="25" xfId="0" applyFont="1" applyBorder="1"/>
    <xf numFmtId="0" fontId="6" fillId="0" borderId="41" xfId="4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7" fillId="0" borderId="12" xfId="0" applyFont="1" applyBorder="1"/>
    <xf numFmtId="0" fontId="6" fillId="0" borderId="42" xfId="4" applyFont="1" applyBorder="1" applyAlignment="1">
      <alignment horizontal="center"/>
    </xf>
    <xf numFmtId="0" fontId="6" fillId="0" borderId="14" xfId="0" applyFont="1" applyBorder="1"/>
    <xf numFmtId="3" fontId="7" fillId="0" borderId="14" xfId="0" applyNumberFormat="1" applyFont="1" applyBorder="1"/>
    <xf numFmtId="168" fontId="7" fillId="0" borderId="25" xfId="1" applyNumberFormat="1" applyFont="1" applyBorder="1"/>
    <xf numFmtId="164" fontId="6" fillId="2" borderId="1" xfId="5" applyFont="1" applyFill="1" applyBorder="1" applyAlignment="1">
      <alignment horizontal="center" vertical="center" wrapText="1"/>
    </xf>
    <xf numFmtId="2" fontId="6" fillId="2" borderId="1" xfId="4" applyNumberFormat="1" applyFont="1" applyFill="1" applyBorder="1" applyAlignment="1">
      <alignment horizontal="center" vertical="center" wrapText="1"/>
    </xf>
    <xf numFmtId="165" fontId="6" fillId="2" borderId="1" xfId="4" applyNumberFormat="1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vertical="center" wrapText="1"/>
    </xf>
    <xf numFmtId="169" fontId="7" fillId="0" borderId="18" xfId="2" applyNumberFormat="1" applyFont="1" applyBorder="1"/>
    <xf numFmtId="0" fontId="11" fillId="0" borderId="25" xfId="0" applyFont="1" applyBorder="1" applyAlignment="1">
      <alignment horizontal="center"/>
    </xf>
    <xf numFmtId="169" fontId="11" fillId="0" borderId="25" xfId="2" applyNumberFormat="1" applyFont="1" applyBorder="1"/>
    <xf numFmtId="0" fontId="11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 wrapText="1"/>
    </xf>
    <xf numFmtId="0" fontId="11" fillId="0" borderId="18" xfId="0" applyFont="1" applyBorder="1" applyAlignment="1">
      <alignment horizontal="center"/>
    </xf>
    <xf numFmtId="169" fontId="11" fillId="0" borderId="18" xfId="2" applyNumberFormat="1" applyFont="1" applyBorder="1"/>
    <xf numFmtId="0" fontId="11" fillId="0" borderId="45" xfId="0" applyFont="1" applyFill="1" applyBorder="1" applyAlignment="1">
      <alignment horizontal="center"/>
    </xf>
    <xf numFmtId="0" fontId="8" fillId="0" borderId="25" xfId="0" applyFont="1" applyBorder="1"/>
    <xf numFmtId="168" fontId="11" fillId="0" borderId="25" xfId="1" applyNumberFormat="1" applyFont="1" applyBorder="1"/>
    <xf numFmtId="0" fontId="6" fillId="0" borderId="0" xfId="0" applyFont="1" applyBorder="1" applyAlignment="1">
      <alignment horizontal="center" wrapText="1"/>
    </xf>
    <xf numFmtId="0" fontId="11" fillId="0" borderId="33" xfId="0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6" fillId="0" borderId="12" xfId="4" applyFont="1" applyBorder="1"/>
    <xf numFmtId="3" fontId="6" fillId="0" borderId="12" xfId="0" applyNumberFormat="1" applyFont="1" applyBorder="1"/>
    <xf numFmtId="0" fontId="6" fillId="0" borderId="18" xfId="4" applyFont="1" applyBorder="1"/>
    <xf numFmtId="3" fontId="6" fillId="0" borderId="18" xfId="0" applyNumberFormat="1" applyFont="1" applyBorder="1"/>
    <xf numFmtId="168" fontId="6" fillId="0" borderId="18" xfId="1" applyNumberFormat="1" applyFont="1" applyBorder="1" applyAlignment="1">
      <alignment horizontal="center"/>
    </xf>
    <xf numFmtId="169" fontId="7" fillId="0" borderId="0" xfId="2" applyNumberFormat="1" applyFont="1" applyFill="1" applyBorder="1"/>
    <xf numFmtId="0" fontId="11" fillId="0" borderId="43" xfId="0" applyFont="1" applyBorder="1" applyAlignment="1">
      <alignment horizontal="center"/>
    </xf>
    <xf numFmtId="0" fontId="6" fillId="0" borderId="25" xfId="0" applyFont="1" applyBorder="1" applyAlignment="1">
      <alignment horizontal="center" wrapText="1"/>
    </xf>
    <xf numFmtId="0" fontId="6" fillId="0" borderId="25" xfId="4" applyFont="1" applyBorder="1"/>
    <xf numFmtId="168" fontId="6" fillId="0" borderId="25" xfId="1" applyNumberFormat="1" applyFont="1" applyBorder="1" applyAlignment="1">
      <alignment horizontal="center"/>
    </xf>
    <xf numFmtId="169" fontId="7" fillId="0" borderId="25" xfId="2" applyNumberFormat="1" applyFont="1" applyBorder="1"/>
    <xf numFmtId="0" fontId="8" fillId="0" borderId="10" xfId="0" applyFont="1" applyBorder="1" applyAlignment="1">
      <alignment horizontal="center" wrapText="1"/>
    </xf>
    <xf numFmtId="0" fontId="11" fillId="0" borderId="45" xfId="0" applyFont="1" applyBorder="1"/>
    <xf numFmtId="168" fontId="6" fillId="0" borderId="45" xfId="1" applyNumberFormat="1" applyFont="1" applyBorder="1" applyAlignment="1">
      <alignment horizontal="center"/>
    </xf>
    <xf numFmtId="169" fontId="7" fillId="0" borderId="45" xfId="2" applyNumberFormat="1" applyFont="1" applyBorder="1"/>
    <xf numFmtId="167" fontId="6" fillId="0" borderId="48" xfId="4" applyNumberFormat="1" applyFont="1" applyBorder="1"/>
    <xf numFmtId="0" fontId="8" fillId="0" borderId="36" xfId="0" applyFont="1" applyBorder="1" applyAlignment="1">
      <alignment horizontal="center" wrapText="1"/>
    </xf>
    <xf numFmtId="0" fontId="6" fillId="0" borderId="0" xfId="4" applyFont="1" applyFill="1" applyBorder="1" applyAlignment="1">
      <alignment horizontal="center"/>
    </xf>
    <xf numFmtId="169" fontId="6" fillId="0" borderId="18" xfId="2" applyNumberFormat="1" applyFont="1" applyBorder="1" applyAlignment="1">
      <alignment horizontal="center"/>
    </xf>
    <xf numFmtId="0" fontId="6" fillId="0" borderId="25" xfId="0" applyFont="1" applyBorder="1"/>
    <xf numFmtId="0" fontId="8" fillId="0" borderId="49" xfId="0" applyFont="1" applyBorder="1" applyAlignment="1">
      <alignment horizontal="center"/>
    </xf>
    <xf numFmtId="169" fontId="6" fillId="0" borderId="25" xfId="2" applyNumberFormat="1" applyFont="1" applyBorder="1" applyAlignment="1">
      <alignment horizontal="center"/>
    </xf>
    <xf numFmtId="0" fontId="11" fillId="0" borderId="50" xfId="0" applyFont="1" applyBorder="1" applyAlignment="1">
      <alignment horizontal="center"/>
    </xf>
    <xf numFmtId="0" fontId="7" fillId="0" borderId="18" xfId="0" applyFont="1" applyBorder="1"/>
    <xf numFmtId="0" fontId="6" fillId="0" borderId="18" xfId="4" applyFont="1" applyFill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11" fillId="0" borderId="46" xfId="0" applyFont="1" applyBorder="1"/>
    <xf numFmtId="0" fontId="11" fillId="0" borderId="52" xfId="0" applyFont="1" applyBorder="1" applyAlignment="1">
      <alignment horizontal="center"/>
    </xf>
    <xf numFmtId="0" fontId="6" fillId="0" borderId="14" xfId="0" applyFont="1" applyBorder="1" applyAlignment="1">
      <alignment wrapText="1"/>
    </xf>
    <xf numFmtId="0" fontId="7" fillId="0" borderId="45" xfId="4" applyFont="1" applyFill="1" applyBorder="1"/>
    <xf numFmtId="3" fontId="6" fillId="0" borderId="14" xfId="0" applyNumberFormat="1" applyFont="1" applyBorder="1"/>
    <xf numFmtId="0" fontId="6" fillId="0" borderId="18" xfId="0" applyFont="1" applyBorder="1" applyAlignment="1">
      <alignment horizontal="center"/>
    </xf>
    <xf numFmtId="43" fontId="6" fillId="0" borderId="18" xfId="1" applyNumberFormat="1" applyFont="1" applyBorder="1" applyAlignment="1">
      <alignment horizontal="center"/>
    </xf>
    <xf numFmtId="169" fontId="7" fillId="0" borderId="12" xfId="2" applyNumberFormat="1" applyFont="1" applyBorder="1"/>
    <xf numFmtId="167" fontId="6" fillId="0" borderId="54" xfId="4" applyNumberFormat="1" applyFont="1" applyBorder="1"/>
    <xf numFmtId="0" fontId="11" fillId="0" borderId="55" xfId="0" applyFont="1" applyBorder="1"/>
    <xf numFmtId="169" fontId="11" fillId="0" borderId="55" xfId="2" applyNumberFormat="1" applyFont="1" applyBorder="1"/>
    <xf numFmtId="44" fontId="11" fillId="0" borderId="18" xfId="2" applyFont="1" applyBorder="1"/>
    <xf numFmtId="0" fontId="8" fillId="0" borderId="7" xfId="0" applyFont="1" applyBorder="1" applyAlignment="1">
      <alignment horizontal="center" wrapText="1"/>
    </xf>
    <xf numFmtId="169" fontId="11" fillId="0" borderId="12" xfId="2" applyNumberFormat="1" applyFont="1" applyBorder="1"/>
    <xf numFmtId="44" fontId="11" fillId="0" borderId="12" xfId="2" applyFont="1" applyBorder="1"/>
    <xf numFmtId="43" fontId="6" fillId="0" borderId="12" xfId="1" applyNumberFormat="1" applyFont="1" applyBorder="1" applyAlignment="1">
      <alignment horizontal="center"/>
    </xf>
    <xf numFmtId="0" fontId="6" fillId="0" borderId="55" xfId="0" applyFont="1" applyBorder="1" applyAlignment="1">
      <alignment wrapText="1"/>
    </xf>
    <xf numFmtId="0" fontId="11" fillId="0" borderId="25" xfId="0" applyFont="1" applyFill="1" applyBorder="1"/>
    <xf numFmtId="0" fontId="8" fillId="0" borderId="25" xfId="0" applyFont="1" applyBorder="1" applyAlignment="1">
      <alignment horizontal="center" wrapText="1"/>
    </xf>
    <xf numFmtId="164" fontId="5" fillId="2" borderId="1" xfId="5" applyFont="1" applyFill="1" applyBorder="1" applyAlignment="1">
      <alignment horizontal="center" vertical="center" wrapText="1"/>
    </xf>
    <xf numFmtId="2" fontId="5" fillId="2" borderId="1" xfId="4" applyNumberFormat="1" applyFont="1" applyFill="1" applyBorder="1" applyAlignment="1">
      <alignment horizontal="center" vertical="center" wrapText="1"/>
    </xf>
    <xf numFmtId="165" fontId="5" fillId="2" borderId="1" xfId="4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vertical="center" wrapText="1"/>
    </xf>
    <xf numFmtId="0" fontId="7" fillId="0" borderId="61" xfId="4" applyFont="1" applyBorder="1" applyAlignment="1">
      <alignment horizontal="center"/>
    </xf>
    <xf numFmtId="0" fontId="7" fillId="0" borderId="12" xfId="4" applyFont="1" applyFill="1" applyBorder="1" applyAlignment="1">
      <alignment horizontal="center"/>
    </xf>
    <xf numFmtId="0" fontId="3" fillId="2" borderId="22" xfId="4" applyFont="1" applyFill="1" applyBorder="1" applyAlignment="1">
      <alignment horizontal="center"/>
    </xf>
    <xf numFmtId="173" fontId="11" fillId="0" borderId="18" xfId="30" applyNumberFormat="1" applyFont="1" applyBorder="1"/>
    <xf numFmtId="173" fontId="10" fillId="0" borderId="18" xfId="30" applyNumberFormat="1" applyFont="1" applyBorder="1"/>
    <xf numFmtId="3" fontId="7" fillId="0" borderId="62" xfId="0" applyNumberFormat="1" applyFont="1" applyBorder="1"/>
    <xf numFmtId="0" fontId="3" fillId="2" borderId="26" xfId="4" applyFont="1" applyFill="1" applyBorder="1" applyAlignment="1">
      <alignment horizontal="center"/>
    </xf>
    <xf numFmtId="0" fontId="3" fillId="2" borderId="14" xfId="4" applyFont="1" applyFill="1" applyBorder="1" applyAlignment="1">
      <alignment horizontal="center"/>
    </xf>
    <xf numFmtId="173" fontId="10" fillId="0" borderId="25" xfId="30" applyNumberFormat="1" applyFont="1" applyBorder="1"/>
    <xf numFmtId="0" fontId="6" fillId="0" borderId="24" xfId="4" applyFont="1" applyBorder="1" applyAlignment="1">
      <alignment horizontal="center" wrapText="1"/>
    </xf>
    <xf numFmtId="0" fontId="6" fillId="0" borderId="45" xfId="4" applyFont="1" applyBorder="1" applyAlignment="1">
      <alignment horizontal="center"/>
    </xf>
    <xf numFmtId="0" fontId="6" fillId="0" borderId="45" xfId="0" applyFont="1" applyFill="1" applyBorder="1" applyAlignment="1">
      <alignment horizontal="center" wrapText="1"/>
    </xf>
    <xf numFmtId="0" fontId="7" fillId="0" borderId="45" xfId="4" applyFont="1" applyFill="1" applyBorder="1" applyAlignment="1">
      <alignment horizontal="center"/>
    </xf>
    <xf numFmtId="173" fontId="11" fillId="0" borderId="45" xfId="30" applyNumberFormat="1" applyFont="1" applyBorder="1"/>
    <xf numFmtId="168" fontId="11" fillId="0" borderId="45" xfId="1" applyNumberFormat="1" applyFont="1" applyBorder="1"/>
    <xf numFmtId="167" fontId="7" fillId="0" borderId="45" xfId="6" applyNumberFormat="1" applyFont="1" applyBorder="1"/>
    <xf numFmtId="0" fontId="7" fillId="0" borderId="45" xfId="4" applyFont="1" applyBorder="1"/>
    <xf numFmtId="0" fontId="6" fillId="0" borderId="63" xfId="4" applyFont="1" applyBorder="1" applyAlignment="1">
      <alignment horizontal="center"/>
    </xf>
    <xf numFmtId="0" fontId="4" fillId="0" borderId="64" xfId="4" applyFont="1" applyFill="1" applyBorder="1" applyAlignment="1">
      <alignment horizontal="center" wrapText="1"/>
    </xf>
    <xf numFmtId="0" fontId="4" fillId="0" borderId="65" xfId="4" applyFont="1" applyFill="1" applyBorder="1" applyAlignment="1">
      <alignment horizontal="center" wrapText="1"/>
    </xf>
    <xf numFmtId="0" fontId="6" fillId="0" borderId="24" xfId="4" applyFont="1" applyBorder="1" applyAlignment="1">
      <alignment horizontal="center"/>
    </xf>
    <xf numFmtId="0" fontId="5" fillId="0" borderId="45" xfId="0" applyFont="1" applyBorder="1" applyAlignment="1">
      <alignment wrapText="1"/>
    </xf>
    <xf numFmtId="0" fontId="6" fillId="0" borderId="48" xfId="4" applyFont="1" applyFill="1" applyBorder="1" applyAlignment="1"/>
    <xf numFmtId="0" fontId="8" fillId="0" borderId="18" xfId="0" applyFont="1" applyBorder="1" applyAlignment="1">
      <alignment horizontal="center" wrapText="1"/>
    </xf>
    <xf numFmtId="0" fontId="8" fillId="0" borderId="18" xfId="0" applyFont="1" applyBorder="1"/>
    <xf numFmtId="0" fontId="11" fillId="0" borderId="0" xfId="0" applyFont="1"/>
    <xf numFmtId="0" fontId="8" fillId="0" borderId="12" xfId="0" applyFont="1" applyBorder="1" applyAlignment="1">
      <alignment horizontal="center" wrapText="1"/>
    </xf>
    <xf numFmtId="0" fontId="8" fillId="0" borderId="12" xfId="0" applyFont="1" applyBorder="1"/>
    <xf numFmtId="0" fontId="6" fillId="0" borderId="61" xfId="4" applyFont="1" applyBorder="1" applyAlignment="1">
      <alignment horizontal="center"/>
    </xf>
    <xf numFmtId="0" fontId="6" fillId="0" borderId="64" xfId="0" applyFont="1" applyBorder="1" applyAlignment="1">
      <alignment wrapText="1"/>
    </xf>
    <xf numFmtId="0" fontId="6" fillId="0" borderId="67" xfId="4" applyFont="1" applyFill="1" applyBorder="1" applyAlignment="1"/>
    <xf numFmtId="173" fontId="11" fillId="0" borderId="35" xfId="30" applyNumberFormat="1" applyFont="1" applyBorder="1" applyAlignment="1">
      <alignment wrapText="1"/>
    </xf>
    <xf numFmtId="167" fontId="7" fillId="0" borderId="35" xfId="6" applyNumberFormat="1" applyFont="1" applyBorder="1"/>
    <xf numFmtId="0" fontId="7" fillId="0" borderId="35" xfId="4" applyFont="1" applyBorder="1"/>
    <xf numFmtId="167" fontId="6" fillId="0" borderId="53" xfId="4" applyNumberFormat="1" applyFont="1" applyBorder="1"/>
    <xf numFmtId="0" fontId="14" fillId="0" borderId="18" xfId="0" applyFont="1" applyBorder="1" applyAlignment="1">
      <alignment horizontal="center"/>
    </xf>
    <xf numFmtId="0" fontId="6" fillId="0" borderId="45" xfId="0" applyFont="1" applyBorder="1" applyAlignment="1">
      <alignment wrapText="1"/>
    </xf>
    <xf numFmtId="0" fontId="6" fillId="0" borderId="26" xfId="4" applyFont="1" applyFill="1" applyBorder="1" applyAlignment="1"/>
    <xf numFmtId="173" fontId="11" fillId="0" borderId="18" xfId="30" applyNumberFormat="1" applyFont="1" applyBorder="1" applyAlignment="1">
      <alignment wrapText="1"/>
    </xf>
    <xf numFmtId="0" fontId="14" fillId="0" borderId="25" xfId="0" applyFont="1" applyBorder="1" applyAlignment="1">
      <alignment horizontal="center"/>
    </xf>
    <xf numFmtId="173" fontId="11" fillId="0" borderId="25" xfId="30" applyNumberFormat="1" applyFont="1" applyBorder="1"/>
    <xf numFmtId="168" fontId="11" fillId="0" borderId="18" xfId="1" applyNumberFormat="1" applyFont="1" applyBorder="1"/>
    <xf numFmtId="0" fontId="0" fillId="3" borderId="36" xfId="0" applyFill="1" applyBorder="1" applyAlignment="1"/>
    <xf numFmtId="0" fontId="0" fillId="3" borderId="0" xfId="0" applyFill="1" applyBorder="1" applyAlignment="1"/>
    <xf numFmtId="2" fontId="5" fillId="2" borderId="10" xfId="0" applyNumberFormat="1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center" vertical="center" wrapText="1"/>
    </xf>
    <xf numFmtId="164" fontId="16" fillId="2" borderId="10" xfId="5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8" fillId="0" borderId="66" xfId="0" applyFont="1" applyBorder="1" applyAlignment="1">
      <alignment horizontal="center"/>
    </xf>
    <xf numFmtId="0" fontId="6" fillId="0" borderId="50" xfId="0" applyFont="1" applyBorder="1" applyAlignment="1">
      <alignment wrapText="1"/>
    </xf>
    <xf numFmtId="0" fontId="8" fillId="0" borderId="51" xfId="23" applyFont="1" applyFill="1" applyBorder="1" applyAlignment="1">
      <alignment horizontal="center" wrapText="1"/>
    </xf>
    <xf numFmtId="0" fontId="8" fillId="0" borderId="57" xfId="0" applyFont="1" applyBorder="1" applyAlignment="1">
      <alignment horizontal="center"/>
    </xf>
    <xf numFmtId="0" fontId="8" fillId="0" borderId="18" xfId="0" applyFont="1" applyFill="1" applyBorder="1" applyAlignment="1">
      <alignment horizontal="center" wrapText="1"/>
    </xf>
    <xf numFmtId="0" fontId="8" fillId="0" borderId="18" xfId="0" applyFont="1" applyFill="1" applyBorder="1" applyAlignment="1">
      <alignment horizontal="center"/>
    </xf>
    <xf numFmtId="3" fontId="11" fillId="0" borderId="18" xfId="0" applyNumberFormat="1" applyFont="1" applyFill="1" applyBorder="1"/>
    <xf numFmtId="169" fontId="11" fillId="0" borderId="62" xfId="19" applyNumberFormat="1" applyFont="1" applyBorder="1"/>
    <xf numFmtId="3" fontId="8" fillId="0" borderId="62" xfId="0" applyNumberFormat="1" applyFont="1" applyBorder="1" applyAlignment="1">
      <alignment horizontal="center"/>
    </xf>
    <xf numFmtId="169" fontId="11" fillId="0" borderId="62" xfId="0" applyNumberFormat="1" applyFont="1" applyBorder="1"/>
    <xf numFmtId="43" fontId="11" fillId="0" borderId="62" xfId="1" applyFont="1" applyBorder="1"/>
    <xf numFmtId="169" fontId="8" fillId="0" borderId="69" xfId="0" applyNumberFormat="1" applyFont="1" applyBorder="1"/>
    <xf numFmtId="0" fontId="8" fillId="0" borderId="42" xfId="0" applyFont="1" applyBorder="1" applyAlignment="1">
      <alignment horizontal="center"/>
    </xf>
    <xf numFmtId="0" fontId="8" fillId="0" borderId="25" xfId="0" applyFont="1" applyFill="1" applyBorder="1" applyAlignment="1">
      <alignment horizontal="center" wrapText="1"/>
    </xf>
    <xf numFmtId="0" fontId="8" fillId="0" borderId="25" xfId="0" applyFont="1" applyFill="1" applyBorder="1" applyAlignment="1">
      <alignment horizontal="center"/>
    </xf>
    <xf numFmtId="3" fontId="11" fillId="0" borderId="25" xfId="0" applyNumberFormat="1" applyFont="1" applyFill="1" applyBorder="1"/>
    <xf numFmtId="169" fontId="11" fillId="0" borderId="25" xfId="19" applyNumberFormat="1" applyFont="1" applyBorder="1"/>
    <xf numFmtId="3" fontId="8" fillId="0" borderId="25" xfId="0" applyNumberFormat="1" applyFont="1" applyBorder="1" applyAlignment="1">
      <alignment horizontal="center"/>
    </xf>
    <xf numFmtId="169" fontId="11" fillId="0" borderId="25" xfId="0" applyNumberFormat="1" applyFont="1" applyBorder="1"/>
    <xf numFmtId="43" fontId="11" fillId="0" borderId="25" xfId="1" applyFont="1" applyBorder="1"/>
    <xf numFmtId="169" fontId="8" fillId="0" borderId="28" xfId="0" applyNumberFormat="1" applyFont="1" applyBorder="1"/>
    <xf numFmtId="0" fontId="5" fillId="2" borderId="10" xfId="0" applyFont="1" applyFill="1" applyBorder="1" applyAlignment="1">
      <alignment vertical="center" wrapText="1"/>
    </xf>
    <xf numFmtId="0" fontId="8" fillId="0" borderId="35" xfId="0" applyFont="1" applyBorder="1" applyAlignment="1">
      <alignment horizontal="center"/>
    </xf>
    <xf numFmtId="0" fontId="6" fillId="0" borderId="50" xfId="0" applyFont="1" applyBorder="1" applyAlignment="1">
      <alignment horizontal="center" wrapText="1"/>
    </xf>
    <xf numFmtId="0" fontId="8" fillId="0" borderId="18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wrapText="1"/>
    </xf>
    <xf numFmtId="0" fontId="8" fillId="0" borderId="35" xfId="23" applyFont="1" applyFill="1" applyBorder="1" applyAlignment="1">
      <alignment horizontal="center" wrapText="1"/>
    </xf>
    <xf numFmtId="3" fontId="11" fillId="0" borderId="18" xfId="0" applyNumberFormat="1" applyFont="1" applyBorder="1"/>
    <xf numFmtId="169" fontId="11" fillId="0" borderId="18" xfId="19" applyNumberFormat="1" applyFont="1" applyBorder="1"/>
    <xf numFmtId="3" fontId="8" fillId="0" borderId="18" xfId="0" applyNumberFormat="1" applyFont="1" applyBorder="1" applyAlignment="1">
      <alignment horizontal="center"/>
    </xf>
    <xf numFmtId="169" fontId="11" fillId="0" borderId="18" xfId="0" applyNumberFormat="1" applyFont="1" applyBorder="1"/>
    <xf numFmtId="43" fontId="11" fillId="0" borderId="18" xfId="1" applyFont="1" applyBorder="1"/>
    <xf numFmtId="169" fontId="8" fillId="0" borderId="21" xfId="0" applyNumberFormat="1" applyFont="1" applyBorder="1"/>
    <xf numFmtId="3" fontId="11" fillId="0" borderId="25" xfId="0" applyNumberFormat="1" applyFont="1" applyBorder="1"/>
    <xf numFmtId="0" fontId="6" fillId="0" borderId="61" xfId="0" applyFont="1" applyBorder="1" applyAlignment="1">
      <alignment horizontal="center" wrapText="1"/>
    </xf>
    <xf numFmtId="0" fontId="8" fillId="0" borderId="61" xfId="23" applyFont="1" applyFill="1" applyBorder="1" applyAlignment="1">
      <alignment horizontal="center" wrapText="1"/>
    </xf>
    <xf numFmtId="0" fontId="8" fillId="0" borderId="18" xfId="0" applyFont="1" applyBorder="1" applyAlignment="1">
      <alignment wrapText="1"/>
    </xf>
    <xf numFmtId="174" fontId="7" fillId="0" borderId="18" xfId="5" applyNumberFormat="1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3" fontId="11" fillId="0" borderId="14" xfId="0" applyNumberFormat="1" applyFont="1" applyBorder="1"/>
    <xf numFmtId="174" fontId="7" fillId="0" borderId="25" xfId="5" applyNumberFormat="1" applyFont="1" applyFill="1" applyBorder="1" applyAlignment="1">
      <alignment horizontal="center" vertical="center" wrapText="1"/>
    </xf>
    <xf numFmtId="2" fontId="16" fillId="2" borderId="10" xfId="0" applyNumberFormat="1" applyFont="1" applyFill="1" applyBorder="1" applyAlignment="1">
      <alignment horizontal="center" vertical="center" wrapText="1"/>
    </xf>
    <xf numFmtId="165" fontId="16" fillId="2" borderId="10" xfId="0" applyNumberFormat="1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vertical="center" wrapText="1"/>
    </xf>
    <xf numFmtId="0" fontId="4" fillId="0" borderId="35" xfId="0" applyFont="1" applyFill="1" applyBorder="1" applyAlignment="1">
      <alignment horizontal="center" wrapText="1"/>
    </xf>
    <xf numFmtId="168" fontId="11" fillId="0" borderId="14" xfId="1" applyNumberFormat="1" applyFont="1" applyBorder="1"/>
    <xf numFmtId="169" fontId="11" fillId="0" borderId="25" xfId="19" applyNumberFormat="1" applyFont="1" applyFill="1" applyBorder="1"/>
    <xf numFmtId="3" fontId="8" fillId="0" borderId="25" xfId="0" applyNumberFormat="1" applyFont="1" applyFill="1" applyBorder="1" applyAlignment="1">
      <alignment horizontal="center"/>
    </xf>
    <xf numFmtId="169" fontId="11" fillId="0" borderId="25" xfId="0" applyNumberFormat="1" applyFont="1" applyFill="1" applyBorder="1"/>
    <xf numFmtId="43" fontId="11" fillId="0" borderId="25" xfId="1" applyFont="1" applyFill="1" applyBorder="1"/>
    <xf numFmtId="43" fontId="11" fillId="0" borderId="62" xfId="1" applyFont="1" applyFill="1" applyBorder="1"/>
    <xf numFmtId="169" fontId="8" fillId="0" borderId="28" xfId="0" applyNumberFormat="1" applyFont="1" applyFill="1" applyBorder="1"/>
    <xf numFmtId="0" fontId="8" fillId="0" borderId="25" xfId="0" applyFont="1" applyBorder="1" applyAlignment="1">
      <alignment horizontal="center"/>
    </xf>
    <xf numFmtId="3" fontId="8" fillId="0" borderId="25" xfId="0" applyNumberFormat="1" applyFont="1" applyFill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4" fillId="3" borderId="0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8" fillId="0" borderId="25" xfId="0" applyFont="1" applyBorder="1" applyAlignment="1">
      <alignment wrapText="1"/>
    </xf>
    <xf numFmtId="3" fontId="11" fillId="0" borderId="18" xfId="0" applyNumberFormat="1" applyFont="1" applyBorder="1" applyAlignment="1">
      <alignment horizontal="center"/>
    </xf>
    <xf numFmtId="3" fontId="11" fillId="0" borderId="18" xfId="0" applyNumberFormat="1" applyFont="1" applyFill="1" applyBorder="1" applyAlignment="1">
      <alignment horizontal="center" wrapText="1"/>
    </xf>
    <xf numFmtId="174" fontId="7" fillId="0" borderId="12" xfId="5" applyNumberFormat="1" applyFont="1" applyFill="1" applyBorder="1" applyAlignment="1">
      <alignment horizontal="center" vertical="center" wrapText="1"/>
    </xf>
    <xf numFmtId="169" fontId="11" fillId="0" borderId="12" xfId="19" applyNumberFormat="1" applyFont="1" applyBorder="1"/>
    <xf numFmtId="3" fontId="8" fillId="0" borderId="12" xfId="0" applyNumberFormat="1" applyFont="1" applyBorder="1" applyAlignment="1">
      <alignment horizontal="center"/>
    </xf>
    <xf numFmtId="174" fontId="7" fillId="0" borderId="45" xfId="5" applyNumberFormat="1" applyFont="1" applyFill="1" applyBorder="1" applyAlignment="1">
      <alignment horizontal="center" vertical="center" wrapText="1"/>
    </xf>
    <xf numFmtId="169" fontId="11" fillId="0" borderId="45" xfId="19" applyNumberFormat="1" applyFont="1" applyBorder="1"/>
    <xf numFmtId="0" fontId="8" fillId="0" borderId="62" xfId="0" applyFont="1" applyFill="1" applyBorder="1" applyAlignment="1">
      <alignment horizontal="center"/>
    </xf>
    <xf numFmtId="3" fontId="11" fillId="0" borderId="0" xfId="0" applyNumberFormat="1" applyFont="1" applyBorder="1"/>
    <xf numFmtId="0" fontId="4" fillId="0" borderId="10" xfId="0" applyFont="1" applyFill="1" applyBorder="1" applyAlignment="1">
      <alignment horizontal="center" wrapText="1"/>
    </xf>
    <xf numFmtId="169" fontId="8" fillId="0" borderId="18" xfId="0" applyNumberFormat="1" applyFont="1" applyBorder="1"/>
    <xf numFmtId="164" fontId="16" fillId="2" borderId="1" xfId="5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8" fillId="0" borderId="64" xfId="0" applyFont="1" applyBorder="1" applyAlignment="1">
      <alignment horizontal="center"/>
    </xf>
    <xf numFmtId="0" fontId="8" fillId="0" borderId="35" xfId="0" applyFont="1" applyBorder="1" applyAlignment="1">
      <alignment wrapText="1"/>
    </xf>
    <xf numFmtId="0" fontId="11" fillId="0" borderId="18" xfId="0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/>
    </xf>
    <xf numFmtId="0" fontId="8" fillId="0" borderId="63" xfId="0" applyFont="1" applyBorder="1" applyAlignment="1">
      <alignment horizontal="center"/>
    </xf>
    <xf numFmtId="0" fontId="8" fillId="0" borderId="50" xfId="0" applyFont="1" applyFill="1" applyBorder="1" applyAlignment="1">
      <alignment wrapText="1"/>
    </xf>
    <xf numFmtId="0" fontId="8" fillId="0" borderId="24" xfId="0" applyFont="1" applyBorder="1" applyAlignment="1">
      <alignment horizontal="center"/>
    </xf>
    <xf numFmtId="0" fontId="8" fillId="3" borderId="0" xfId="0" applyFont="1" applyFill="1" applyBorder="1" applyAlignment="1">
      <alignment wrapText="1"/>
    </xf>
    <xf numFmtId="0" fontId="8" fillId="3" borderId="14" xfId="0" applyFont="1" applyFill="1" applyBorder="1" applyAlignment="1">
      <alignment wrapText="1"/>
    </xf>
    <xf numFmtId="0" fontId="8" fillId="0" borderId="35" xfId="0" applyFont="1" applyFill="1" applyBorder="1" applyAlignment="1">
      <alignment wrapText="1"/>
    </xf>
    <xf numFmtId="3" fontId="11" fillId="0" borderId="18" xfId="0" applyNumberFormat="1" applyFont="1" applyBorder="1" applyAlignment="1"/>
    <xf numFmtId="4" fontId="8" fillId="0" borderId="18" xfId="0" applyNumberFormat="1" applyFont="1" applyBorder="1" applyAlignment="1">
      <alignment horizontal="center"/>
    </xf>
    <xf numFmtId="168" fontId="11" fillId="0" borderId="18" xfId="1" applyNumberFormat="1" applyFont="1" applyBorder="1" applyAlignment="1"/>
    <xf numFmtId="4" fontId="8" fillId="0" borderId="25" xfId="0" applyNumberFormat="1" applyFont="1" applyBorder="1" applyAlignment="1">
      <alignment horizontal="center"/>
    </xf>
    <xf numFmtId="0" fontId="4" fillId="0" borderId="18" xfId="0" applyFont="1" applyFill="1" applyBorder="1" applyAlignment="1">
      <alignment horizontal="center" wrapText="1"/>
    </xf>
    <xf numFmtId="0" fontId="8" fillId="0" borderId="36" xfId="0" applyFont="1" applyBorder="1" applyAlignment="1">
      <alignment wrapText="1"/>
    </xf>
    <xf numFmtId="0" fontId="8" fillId="0" borderId="14" xfId="0" applyFont="1" applyBorder="1" applyAlignment="1">
      <alignment wrapText="1"/>
    </xf>
    <xf numFmtId="3" fontId="8" fillId="0" borderId="45" xfId="0" applyNumberFormat="1" applyFont="1" applyBorder="1" applyAlignment="1">
      <alignment horizontal="center"/>
    </xf>
    <xf numFmtId="0" fontId="5" fillId="0" borderId="35" xfId="0" applyFont="1" applyFill="1" applyBorder="1" applyAlignment="1">
      <alignment horizontal="center" wrapText="1"/>
    </xf>
    <xf numFmtId="164" fontId="16" fillId="0" borderId="18" xfId="5" applyFont="1" applyFill="1" applyBorder="1" applyAlignment="1">
      <alignment horizontal="center" vertical="center" wrapText="1"/>
    </xf>
    <xf numFmtId="164" fontId="16" fillId="0" borderId="25" xfId="5" applyFont="1" applyFill="1" applyBorder="1" applyAlignment="1">
      <alignment horizontal="center" vertical="center" wrapText="1"/>
    </xf>
    <xf numFmtId="168" fontId="4" fillId="0" borderId="18" xfId="1" applyNumberFormat="1" applyFont="1" applyFill="1" applyBorder="1" applyAlignment="1">
      <alignment horizontal="center" wrapText="1"/>
    </xf>
    <xf numFmtId="173" fontId="7" fillId="0" borderId="18" xfId="30" applyNumberFormat="1" applyFont="1" applyFill="1" applyBorder="1" applyAlignment="1">
      <alignment horizontal="center" vertical="center" wrapText="1"/>
    </xf>
    <xf numFmtId="0" fontId="11" fillId="0" borderId="62" xfId="0" applyFont="1" applyFill="1" applyBorder="1" applyAlignment="1">
      <alignment horizontal="center"/>
    </xf>
    <xf numFmtId="168" fontId="4" fillId="0" borderId="62" xfId="1" applyNumberFormat="1" applyFont="1" applyFill="1" applyBorder="1" applyAlignment="1">
      <alignment horizontal="center" wrapText="1"/>
    </xf>
    <xf numFmtId="0" fontId="7" fillId="0" borderId="25" xfId="0" applyFont="1" applyBorder="1" applyAlignment="1">
      <alignment wrapText="1"/>
    </xf>
    <xf numFmtId="168" fontId="4" fillId="0" borderId="25" xfId="1" applyNumberFormat="1" applyFont="1" applyFill="1" applyBorder="1" applyAlignment="1">
      <alignment horizontal="center" wrapText="1"/>
    </xf>
    <xf numFmtId="2" fontId="4" fillId="0" borderId="18" xfId="0" applyNumberFormat="1" applyFont="1" applyFill="1" applyBorder="1" applyAlignment="1">
      <alignment horizontal="center" wrapText="1"/>
    </xf>
    <xf numFmtId="168" fontId="11" fillId="0" borderId="18" xfId="1" applyNumberFormat="1" applyFont="1" applyFill="1" applyBorder="1" applyAlignment="1">
      <alignment horizontal="center" wrapText="1"/>
    </xf>
    <xf numFmtId="164" fontId="7" fillId="0" borderId="18" xfId="5" applyFont="1" applyFill="1" applyBorder="1" applyAlignment="1">
      <alignment horizontal="center" vertical="center" wrapText="1"/>
    </xf>
    <xf numFmtId="2" fontId="4" fillId="0" borderId="25" xfId="0" applyNumberFormat="1" applyFont="1" applyFill="1" applyBorder="1" applyAlignment="1">
      <alignment horizontal="center" wrapText="1"/>
    </xf>
    <xf numFmtId="168" fontId="11" fillId="0" borderId="25" xfId="1" applyNumberFormat="1" applyFont="1" applyFill="1" applyBorder="1" applyAlignment="1">
      <alignment horizontal="center" wrapText="1"/>
    </xf>
    <xf numFmtId="164" fontId="7" fillId="0" borderId="25" xfId="5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wrapText="1"/>
    </xf>
    <xf numFmtId="0" fontId="8" fillId="0" borderId="45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wrapText="1"/>
    </xf>
    <xf numFmtId="3" fontId="4" fillId="0" borderId="25" xfId="0" applyNumberFormat="1" applyFont="1" applyFill="1" applyBorder="1" applyAlignment="1">
      <alignment horizontal="center" wrapText="1"/>
    </xf>
    <xf numFmtId="0" fontId="8" fillId="0" borderId="62" xfId="0" applyFont="1" applyBorder="1" applyAlignment="1">
      <alignment horizontal="center"/>
    </xf>
    <xf numFmtId="0" fontId="8" fillId="0" borderId="62" xfId="0" applyFont="1" applyBorder="1" applyAlignment="1">
      <alignment wrapText="1"/>
    </xf>
    <xf numFmtId="2" fontId="4" fillId="0" borderId="62" xfId="0" applyNumberFormat="1" applyFont="1" applyFill="1" applyBorder="1" applyAlignment="1">
      <alignment horizontal="center" wrapText="1"/>
    </xf>
    <xf numFmtId="3" fontId="11" fillId="0" borderId="62" xfId="0" applyNumberFormat="1" applyFont="1" applyBorder="1"/>
    <xf numFmtId="164" fontId="16" fillId="0" borderId="35" xfId="5" applyFont="1" applyFill="1" applyBorder="1" applyAlignment="1">
      <alignment horizontal="center" vertical="center" wrapText="1"/>
    </xf>
    <xf numFmtId="169" fontId="11" fillId="0" borderId="35" xfId="19" applyNumberFormat="1" applyFont="1" applyBorder="1"/>
    <xf numFmtId="3" fontId="8" fillId="0" borderId="35" xfId="0" applyNumberFormat="1" applyFont="1" applyBorder="1" applyAlignment="1">
      <alignment horizontal="center"/>
    </xf>
    <xf numFmtId="169" fontId="11" fillId="0" borderId="35" xfId="0" applyNumberFormat="1" applyFont="1" applyBorder="1"/>
    <xf numFmtId="43" fontId="11" fillId="0" borderId="35" xfId="1" applyFont="1" applyBorder="1"/>
    <xf numFmtId="0" fontId="8" fillId="0" borderId="45" xfId="0" applyFont="1" applyBorder="1" applyAlignment="1">
      <alignment horizontal="center"/>
    </xf>
    <xf numFmtId="3" fontId="8" fillId="0" borderId="14" xfId="0" applyNumberFormat="1" applyFont="1" applyBorder="1"/>
    <xf numFmtId="0" fontId="0" fillId="0" borderId="0" xfId="0" applyAlignment="1"/>
    <xf numFmtId="172" fontId="1" fillId="0" borderId="0" xfId="30" applyFont="1"/>
    <xf numFmtId="9" fontId="1" fillId="0" borderId="0" xfId="3" applyFont="1"/>
    <xf numFmtId="0" fontId="8" fillId="0" borderId="68" xfId="0" applyFont="1" applyBorder="1" applyAlignment="1">
      <alignment horizontal="center"/>
    </xf>
    <xf numFmtId="0" fontId="8" fillId="0" borderId="62" xfId="0" applyFont="1" applyBorder="1" applyAlignment="1">
      <alignment horizontal="center" wrapText="1"/>
    </xf>
    <xf numFmtId="0" fontId="11" fillId="0" borderId="62" xfId="0" applyFont="1" applyBorder="1"/>
    <xf numFmtId="0" fontId="0" fillId="3" borderId="31" xfId="0" applyFill="1" applyBorder="1" applyAlignment="1"/>
    <xf numFmtId="0" fontId="0" fillId="3" borderId="32" xfId="0" applyFill="1" applyBorder="1" applyAlignment="1"/>
    <xf numFmtId="0" fontId="0" fillId="0" borderId="18" xfId="0" applyBorder="1" applyAlignment="1">
      <alignment horizontal="center"/>
    </xf>
    <xf numFmtId="0" fontId="0" fillId="3" borderId="22" xfId="0" applyFill="1" applyBorder="1" applyAlignment="1"/>
    <xf numFmtId="0" fontId="0" fillId="3" borderId="23" xfId="0" applyFill="1" applyBorder="1" applyAlignment="1"/>
    <xf numFmtId="0" fontId="0" fillId="0" borderId="25" xfId="0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8" fillId="0" borderId="1" xfId="23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8" fillId="0" borderId="44" xfId="0" applyFont="1" applyBorder="1" applyAlignment="1">
      <alignment horizontal="center" wrapText="1"/>
    </xf>
    <xf numFmtId="0" fontId="2" fillId="0" borderId="62" xfId="0" applyFont="1" applyBorder="1" applyAlignment="1">
      <alignment horizontal="center"/>
    </xf>
    <xf numFmtId="0" fontId="8" fillId="0" borderId="32" xfId="0" applyFont="1" applyBorder="1" applyAlignment="1">
      <alignment horizontal="center" wrapText="1"/>
    </xf>
    <xf numFmtId="0" fontId="4" fillId="0" borderId="18" xfId="0" applyFont="1" applyBorder="1"/>
    <xf numFmtId="0" fontId="4" fillId="0" borderId="18" xfId="0" applyFont="1" applyFill="1" applyBorder="1"/>
    <xf numFmtId="168" fontId="11" fillId="0" borderId="18" xfId="1" applyNumberFormat="1" applyFont="1" applyFill="1" applyBorder="1"/>
    <xf numFmtId="0" fontId="19" fillId="0" borderId="18" xfId="0" applyFont="1" applyBorder="1"/>
    <xf numFmtId="0" fontId="2" fillId="0" borderId="25" xfId="0" applyFont="1" applyFill="1" applyBorder="1" applyAlignment="1">
      <alignment horizontal="center"/>
    </xf>
    <xf numFmtId="0" fontId="19" fillId="0" borderId="25" xfId="0" applyFont="1" applyBorder="1"/>
    <xf numFmtId="3" fontId="10" fillId="0" borderId="25" xfId="0" applyNumberFormat="1" applyFont="1" applyBorder="1"/>
    <xf numFmtId="0" fontId="2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20" fillId="0" borderId="10" xfId="23" applyFont="1" applyFill="1" applyBorder="1" applyAlignment="1">
      <alignment horizontal="center" wrapText="1"/>
    </xf>
    <xf numFmtId="0" fontId="8" fillId="0" borderId="10" xfId="23" applyFont="1" applyFill="1" applyBorder="1" applyAlignment="1">
      <alignment horizontal="center" wrapText="1"/>
    </xf>
    <xf numFmtId="3" fontId="10" fillId="0" borderId="18" xfId="0" applyNumberFormat="1" applyFont="1" applyBorder="1"/>
    <xf numFmtId="0" fontId="0" fillId="0" borderId="62" xfId="0" applyBorder="1" applyAlignment="1">
      <alignment horizontal="center"/>
    </xf>
    <xf numFmtId="0" fontId="8" fillId="0" borderId="62" xfId="0" applyFont="1" applyFill="1" applyBorder="1" applyAlignment="1">
      <alignment horizontal="center" wrapText="1"/>
    </xf>
    <xf numFmtId="0" fontId="0" fillId="0" borderId="62" xfId="0" applyBorder="1"/>
    <xf numFmtId="3" fontId="10" fillId="0" borderId="62" xfId="0" applyNumberFormat="1" applyFont="1" applyBorder="1"/>
    <xf numFmtId="169" fontId="8" fillId="0" borderId="62" xfId="0" applyNumberFormat="1" applyFont="1" applyBorder="1"/>
    <xf numFmtId="0" fontId="0" fillId="0" borderId="63" xfId="0" applyBorder="1" applyAlignment="1">
      <alignment horizontal="center"/>
    </xf>
    <xf numFmtId="0" fontId="8" fillId="0" borderId="73" xfId="0" applyFont="1" applyBorder="1" applyAlignment="1">
      <alignment horizontal="center" wrapText="1"/>
    </xf>
    <xf numFmtId="0" fontId="0" fillId="0" borderId="41" xfId="0" applyBorder="1" applyAlignment="1">
      <alignment horizontal="center"/>
    </xf>
    <xf numFmtId="0" fontId="8" fillId="0" borderId="12" xfId="0" applyFont="1" applyFill="1" applyBorder="1" applyAlignment="1">
      <alignment horizontal="center" wrapText="1"/>
    </xf>
    <xf numFmtId="0" fontId="0" fillId="0" borderId="12" xfId="0" applyBorder="1"/>
    <xf numFmtId="3" fontId="10" fillId="0" borderId="12" xfId="0" applyNumberFormat="1" applyFont="1" applyBorder="1"/>
    <xf numFmtId="169" fontId="11" fillId="0" borderId="12" xfId="0" applyNumberFormat="1" applyFont="1" applyBorder="1"/>
    <xf numFmtId="43" fontId="11" fillId="0" borderId="12" xfId="1" applyFont="1" applyBorder="1"/>
    <xf numFmtId="169" fontId="8" fillId="0" borderId="54" xfId="0" applyNumberFormat="1" applyFont="1" applyBorder="1"/>
    <xf numFmtId="0" fontId="0" fillId="0" borderId="57" xfId="0" applyBorder="1" applyAlignment="1">
      <alignment horizontal="center"/>
    </xf>
    <xf numFmtId="0" fontId="0" fillId="0" borderId="42" xfId="0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2" fillId="0" borderId="62" xfId="0" applyFont="1" applyFill="1" applyBorder="1" applyAlignment="1">
      <alignment horizontal="center"/>
    </xf>
    <xf numFmtId="0" fontId="8" fillId="0" borderId="63" xfId="0" applyFont="1" applyFill="1" applyBorder="1" applyAlignment="1">
      <alignment horizontal="center" wrapText="1"/>
    </xf>
    <xf numFmtId="0" fontId="0" fillId="0" borderId="64" xfId="0" applyBorder="1"/>
    <xf numFmtId="168" fontId="10" fillId="0" borderId="64" xfId="1" applyNumberFormat="1" applyFont="1" applyBorder="1"/>
    <xf numFmtId="169" fontId="11" fillId="0" borderId="64" xfId="19" applyNumberFormat="1" applyFont="1" applyBorder="1"/>
    <xf numFmtId="3" fontId="8" fillId="0" borderId="64" xfId="0" applyNumberFormat="1" applyFont="1" applyBorder="1" applyAlignment="1">
      <alignment horizontal="center"/>
    </xf>
    <xf numFmtId="169" fontId="11" fillId="0" borderId="64" xfId="0" applyNumberFormat="1" applyFont="1" applyBorder="1"/>
    <xf numFmtId="43" fontId="11" fillId="0" borderId="64" xfId="1" applyFont="1" applyBorder="1"/>
    <xf numFmtId="169" fontId="8" fillId="0" borderId="65" xfId="0" applyNumberFormat="1" applyFont="1" applyBorder="1"/>
    <xf numFmtId="0" fontId="0" fillId="0" borderId="55" xfId="0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4" fillId="0" borderId="63" xfId="0" applyFont="1" applyFill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0" fillId="3" borderId="29" xfId="0" applyFill="1" applyBorder="1" applyAlignment="1"/>
    <xf numFmtId="0" fontId="0" fillId="3" borderId="30" xfId="0" applyFill="1" applyBorder="1" applyAlignment="1"/>
    <xf numFmtId="0" fontId="0" fillId="0" borderId="68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12" xfId="0" applyBorder="1" applyAlignment="1">
      <alignment horizontal="center"/>
    </xf>
    <xf numFmtId="168" fontId="10" fillId="0" borderId="12" xfId="1" applyNumberFormat="1" applyFont="1" applyBorder="1"/>
    <xf numFmtId="175" fontId="8" fillId="0" borderId="12" xfId="0" applyNumberFormat="1" applyFont="1" applyBorder="1" applyAlignment="1">
      <alignment horizontal="center"/>
    </xf>
    <xf numFmtId="168" fontId="11" fillId="0" borderId="12" xfId="1" applyNumberFormat="1" applyFont="1" applyBorder="1"/>
    <xf numFmtId="0" fontId="8" fillId="0" borderId="18" xfId="23" applyFont="1" applyFill="1" applyBorder="1" applyAlignment="1">
      <alignment horizontal="center" wrapText="1"/>
    </xf>
    <xf numFmtId="173" fontId="0" fillId="0" borderId="0" xfId="30" applyNumberFormat="1" applyFont="1"/>
    <xf numFmtId="168" fontId="0" fillId="0" borderId="0" xfId="1" applyNumberFormat="1" applyFont="1"/>
    <xf numFmtId="0" fontId="2" fillId="0" borderId="25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8" fillId="0" borderId="47" xfId="0" applyFont="1" applyFill="1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0" fillId="0" borderId="43" xfId="0" applyBorder="1" applyAlignment="1">
      <alignment horizontal="center"/>
    </xf>
    <xf numFmtId="0" fontId="8" fillId="0" borderId="55" xfId="0" applyFont="1" applyFill="1" applyBorder="1" applyAlignment="1">
      <alignment horizontal="center" wrapText="1"/>
    </xf>
    <xf numFmtId="0" fontId="8" fillId="0" borderId="44" xfId="0" applyFont="1" applyFill="1" applyBorder="1" applyAlignment="1">
      <alignment horizontal="center" wrapText="1"/>
    </xf>
    <xf numFmtId="3" fontId="6" fillId="0" borderId="25" xfId="0" applyNumberFormat="1" applyFont="1" applyBorder="1"/>
    <xf numFmtId="0" fontId="11" fillId="2" borderId="18" xfId="0" applyFont="1" applyFill="1" applyBorder="1" applyAlignment="1"/>
    <xf numFmtId="0" fontId="11" fillId="0" borderId="12" xfId="0" applyFont="1" applyBorder="1" applyAlignment="1">
      <alignment horizontal="center"/>
    </xf>
    <xf numFmtId="0" fontId="11" fillId="0" borderId="12" xfId="0" applyFont="1" applyBorder="1"/>
    <xf numFmtId="0" fontId="7" fillId="0" borderId="55" xfId="4" applyFont="1" applyBorder="1"/>
    <xf numFmtId="0" fontId="7" fillId="0" borderId="44" xfId="4" applyFont="1" applyBorder="1"/>
    <xf numFmtId="0" fontId="5" fillId="0" borderId="51" xfId="0" applyFont="1" applyBorder="1" applyAlignment="1">
      <alignment wrapText="1"/>
    </xf>
    <xf numFmtId="0" fontId="5" fillId="0" borderId="75" xfId="0" applyFont="1" applyBorder="1" applyAlignment="1">
      <alignment wrapText="1"/>
    </xf>
    <xf numFmtId="0" fontId="5" fillId="0" borderId="52" xfId="0" applyFont="1" applyBorder="1" applyAlignment="1">
      <alignment wrapText="1"/>
    </xf>
    <xf numFmtId="0" fontId="3" fillId="2" borderId="0" xfId="4" applyFont="1" applyFill="1" applyBorder="1" applyAlignment="1">
      <alignment horizontal="center"/>
    </xf>
    <xf numFmtId="0" fontId="7" fillId="0" borderId="32" xfId="4" applyFont="1" applyBorder="1"/>
    <xf numFmtId="0" fontId="5" fillId="0" borderId="1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6" fillId="0" borderId="63" xfId="4" applyFont="1" applyBorder="1" applyAlignment="1">
      <alignment horizontal="center" wrapText="1"/>
    </xf>
    <xf numFmtId="0" fontId="6" fillId="0" borderId="64" xfId="4" applyFont="1" applyBorder="1" applyAlignment="1">
      <alignment horizontal="center"/>
    </xf>
    <xf numFmtId="0" fontId="6" fillId="0" borderId="64" xfId="0" applyFont="1" applyFill="1" applyBorder="1" applyAlignment="1">
      <alignment horizontal="center" wrapText="1"/>
    </xf>
    <xf numFmtId="0" fontId="7" fillId="0" borderId="64" xfId="4" applyFont="1" applyFill="1" applyBorder="1" applyAlignment="1">
      <alignment horizontal="center"/>
    </xf>
    <xf numFmtId="173" fontId="11" fillId="0" borderId="64" xfId="30" applyNumberFormat="1" applyFont="1" applyBorder="1"/>
    <xf numFmtId="168" fontId="11" fillId="0" borderId="64" xfId="1" applyNumberFormat="1" applyFont="1" applyBorder="1"/>
    <xf numFmtId="168" fontId="6" fillId="0" borderId="64" xfId="1" applyNumberFormat="1" applyFont="1" applyBorder="1" applyAlignment="1">
      <alignment horizontal="center"/>
    </xf>
    <xf numFmtId="167" fontId="7" fillId="0" borderId="64" xfId="6" applyNumberFormat="1" applyFont="1" applyBorder="1"/>
    <xf numFmtId="0" fontId="7" fillId="0" borderId="64" xfId="4" applyFont="1" applyBorder="1"/>
    <xf numFmtId="167" fontId="6" fillId="0" borderId="65" xfId="4" applyNumberFormat="1" applyFont="1" applyBorder="1"/>
    <xf numFmtId="0" fontId="6" fillId="0" borderId="45" xfId="0" applyFont="1" applyBorder="1" applyAlignment="1">
      <alignment horizontal="center" wrapText="1"/>
    </xf>
    <xf numFmtId="0" fontId="8" fillId="0" borderId="45" xfId="0" applyFont="1" applyBorder="1"/>
    <xf numFmtId="0" fontId="8" fillId="0" borderId="45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70" xfId="0" applyFont="1" applyBorder="1" applyAlignment="1">
      <alignment horizontal="center"/>
    </xf>
    <xf numFmtId="0" fontId="0" fillId="0" borderId="71" xfId="0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" xfId="0" applyFont="1" applyBorder="1" applyAlignment="1">
      <alignment wrapText="1"/>
    </xf>
    <xf numFmtId="0" fontId="4" fillId="0" borderId="6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wrapText="1"/>
    </xf>
    <xf numFmtId="0" fontId="11" fillId="0" borderId="64" xfId="0" applyFont="1" applyFill="1" applyBorder="1" applyAlignment="1">
      <alignment horizontal="center"/>
    </xf>
    <xf numFmtId="3" fontId="11" fillId="0" borderId="64" xfId="0" applyNumberFormat="1" applyFont="1" applyFill="1" applyBorder="1" applyAlignment="1">
      <alignment horizontal="center" wrapText="1"/>
    </xf>
    <xf numFmtId="174" fontId="7" fillId="0" borderId="64" xfId="5" applyNumberFormat="1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8" fillId="0" borderId="44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169" fontId="8" fillId="0" borderId="48" xfId="0" applyNumberFormat="1" applyFont="1" applyBorder="1"/>
    <xf numFmtId="0" fontId="4" fillId="2" borderId="2" xfId="4" applyFont="1" applyFill="1" applyBorder="1" applyAlignment="1">
      <alignment horizontal="center" wrapText="1"/>
    </xf>
    <xf numFmtId="0" fontId="4" fillId="2" borderId="3" xfId="4" applyFont="1" applyFill="1" applyBorder="1" applyAlignment="1">
      <alignment horizontal="center" wrapText="1"/>
    </xf>
    <xf numFmtId="0" fontId="4" fillId="2" borderId="8" xfId="4" applyFont="1" applyFill="1" applyBorder="1" applyAlignment="1">
      <alignment horizontal="center" wrapText="1"/>
    </xf>
    <xf numFmtId="0" fontId="4" fillId="2" borderId="9" xfId="4" applyFont="1" applyFill="1" applyBorder="1" applyAlignment="1">
      <alignment horizontal="center" wrapText="1"/>
    </xf>
    <xf numFmtId="0" fontId="5" fillId="2" borderId="4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6" fillId="0" borderId="11" xfId="4" applyFont="1" applyBorder="1" applyAlignment="1">
      <alignment horizontal="center" wrapText="1"/>
    </xf>
    <xf numFmtId="0" fontId="6" fillId="2" borderId="29" xfId="4" applyFont="1" applyFill="1" applyBorder="1" applyAlignment="1">
      <alignment horizontal="center"/>
    </xf>
    <xf numFmtId="0" fontId="6" fillId="2" borderId="0" xfId="4" applyFont="1" applyFill="1" applyBorder="1" applyAlignment="1">
      <alignment horizontal="center"/>
    </xf>
    <xf numFmtId="0" fontId="6" fillId="2" borderId="30" xfId="4" applyFont="1" applyFill="1" applyBorder="1" applyAlignment="1">
      <alignment horizontal="center"/>
    </xf>
    <xf numFmtId="0" fontId="6" fillId="0" borderId="15" xfId="4" applyFont="1" applyBorder="1" applyAlignment="1">
      <alignment horizontal="center" wrapText="1"/>
    </xf>
    <xf numFmtId="0" fontId="6" fillId="0" borderId="16" xfId="4" applyFont="1" applyBorder="1" applyAlignment="1">
      <alignment horizontal="center" wrapText="1"/>
    </xf>
    <xf numFmtId="0" fontId="6" fillId="0" borderId="17" xfId="4" applyFont="1" applyBorder="1" applyAlignment="1">
      <alignment horizontal="center" wrapText="1"/>
    </xf>
    <xf numFmtId="0" fontId="7" fillId="2" borderId="31" xfId="4" applyFont="1" applyFill="1" applyBorder="1" applyAlignment="1">
      <alignment horizontal="center"/>
    </xf>
    <xf numFmtId="0" fontId="7" fillId="2" borderId="32" xfId="4" applyFont="1" applyFill="1" applyBorder="1" applyAlignment="1">
      <alignment horizontal="center"/>
    </xf>
    <xf numFmtId="0" fontId="7" fillId="2" borderId="22" xfId="4" applyFont="1" applyFill="1" applyBorder="1" applyAlignment="1">
      <alignment horizontal="center"/>
    </xf>
    <xf numFmtId="0" fontId="7" fillId="2" borderId="23" xfId="4" applyFont="1" applyFill="1" applyBorder="1" applyAlignment="1">
      <alignment horizontal="center"/>
    </xf>
    <xf numFmtId="0" fontId="6" fillId="0" borderId="24" xfId="4" applyFont="1" applyBorder="1" applyAlignment="1">
      <alignment horizontal="center" wrapText="1"/>
    </xf>
    <xf numFmtId="0" fontId="6" fillId="2" borderId="8" xfId="4" applyFont="1" applyFill="1" applyBorder="1" applyAlignment="1">
      <alignment horizontal="center"/>
    </xf>
    <xf numFmtId="0" fontId="6" fillId="2" borderId="14" xfId="4" applyFont="1" applyFill="1" applyBorder="1" applyAlignment="1">
      <alignment horizontal="center"/>
    </xf>
    <xf numFmtId="0" fontId="6" fillId="2" borderId="9" xfId="4" applyFont="1" applyFill="1" applyBorder="1" applyAlignment="1">
      <alignment horizontal="center"/>
    </xf>
    <xf numFmtId="0" fontId="3" fillId="2" borderId="19" xfId="4" applyFill="1" applyBorder="1" applyAlignment="1">
      <alignment horizontal="center"/>
    </xf>
    <xf numFmtId="0" fontId="3" fillId="2" borderId="20" xfId="4" applyFill="1" applyBorder="1" applyAlignment="1">
      <alignment horizontal="center"/>
    </xf>
    <xf numFmtId="0" fontId="3" fillId="2" borderId="22" xfId="4" applyFill="1" applyBorder="1" applyAlignment="1">
      <alignment horizontal="center"/>
    </xf>
    <xf numFmtId="0" fontId="3" fillId="2" borderId="23" xfId="4" applyFill="1" applyBorder="1" applyAlignment="1">
      <alignment horizontal="center"/>
    </xf>
    <xf numFmtId="0" fontId="3" fillId="2" borderId="26" xfId="4" applyFill="1" applyBorder="1" applyAlignment="1">
      <alignment horizontal="center"/>
    </xf>
    <xf numFmtId="0" fontId="3" fillId="2" borderId="27" xfId="4" applyFill="1" applyBorder="1" applyAlignment="1">
      <alignment horizontal="center"/>
    </xf>
    <xf numFmtId="0" fontId="4" fillId="2" borderId="1" xfId="4" applyFont="1" applyFill="1" applyBorder="1" applyAlignment="1">
      <alignment horizontal="center" wrapText="1"/>
    </xf>
    <xf numFmtId="0" fontId="4" fillId="2" borderId="7" xfId="4" applyFont="1" applyFill="1" applyBorder="1" applyAlignment="1">
      <alignment horizontal="center" wrapText="1"/>
    </xf>
    <xf numFmtId="0" fontId="4" fillId="2" borderId="1" xfId="4" applyNumberFormat="1" applyFont="1" applyFill="1" applyBorder="1" applyAlignment="1">
      <alignment horizontal="center" textRotation="88" wrapText="1"/>
    </xf>
    <xf numFmtId="0" fontId="4" fillId="2" borderId="7" xfId="4" applyNumberFormat="1" applyFont="1" applyFill="1" applyBorder="1" applyAlignment="1">
      <alignment horizontal="center" textRotation="88" wrapText="1"/>
    </xf>
    <xf numFmtId="0" fontId="6" fillId="2" borderId="2" xfId="4" applyFont="1" applyFill="1" applyBorder="1" applyAlignment="1">
      <alignment horizontal="center" wrapText="1"/>
    </xf>
    <xf numFmtId="0" fontId="6" fillId="2" borderId="3" xfId="4" applyFont="1" applyFill="1" applyBorder="1" applyAlignment="1">
      <alignment horizontal="center" wrapText="1"/>
    </xf>
    <xf numFmtId="0" fontId="6" fillId="2" borderId="8" xfId="4" applyFont="1" applyFill="1" applyBorder="1" applyAlignment="1">
      <alignment horizontal="center" wrapText="1"/>
    </xf>
    <xf numFmtId="0" fontId="6" fillId="2" borderId="9" xfId="4" applyFont="1" applyFill="1" applyBorder="1" applyAlignment="1">
      <alignment horizontal="center" wrapText="1"/>
    </xf>
    <xf numFmtId="0" fontId="6" fillId="2" borderId="4" xfId="4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6" fillId="2" borderId="6" xfId="4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7" fillId="2" borderId="43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0" fontId="8" fillId="0" borderId="34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6" fillId="2" borderId="2" xfId="4" applyFont="1" applyFill="1" applyBorder="1" applyAlignment="1">
      <alignment horizontal="center"/>
    </xf>
    <xf numFmtId="0" fontId="6" fillId="2" borderId="36" xfId="4" applyFont="1" applyFill="1" applyBorder="1" applyAlignment="1">
      <alignment horizontal="center"/>
    </xf>
    <xf numFmtId="0" fontId="6" fillId="2" borderId="3" xfId="4" applyFont="1" applyFill="1" applyBorder="1" applyAlignment="1">
      <alignment horizontal="center"/>
    </xf>
    <xf numFmtId="0" fontId="6" fillId="0" borderId="37" xfId="4" applyFont="1" applyBorder="1" applyAlignment="1">
      <alignment horizontal="center" wrapText="1"/>
    </xf>
    <xf numFmtId="0" fontId="6" fillId="0" borderId="38" xfId="4" applyFont="1" applyBorder="1" applyAlignment="1">
      <alignment horizontal="center" wrapText="1"/>
    </xf>
    <xf numFmtId="0" fontId="6" fillId="0" borderId="39" xfId="4" applyFont="1" applyBorder="1" applyAlignment="1">
      <alignment horizontal="center" wrapText="1"/>
    </xf>
    <xf numFmtId="0" fontId="11" fillId="2" borderId="31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8" fillId="2" borderId="2" xfId="4" applyFont="1" applyFill="1" applyBorder="1" applyAlignment="1">
      <alignment horizontal="center" wrapText="1"/>
    </xf>
    <xf numFmtId="0" fontId="8" fillId="2" borderId="8" xfId="4" applyFont="1" applyFill="1" applyBorder="1" applyAlignment="1">
      <alignment horizontal="center" wrapText="1"/>
    </xf>
    <xf numFmtId="0" fontId="6" fillId="2" borderId="1" xfId="4" applyNumberFormat="1" applyFont="1" applyFill="1" applyBorder="1" applyAlignment="1">
      <alignment horizontal="center" textRotation="88" wrapText="1"/>
    </xf>
    <xf numFmtId="0" fontId="6" fillId="2" borderId="7" xfId="4" applyNumberFormat="1" applyFont="1" applyFill="1" applyBorder="1" applyAlignment="1">
      <alignment horizontal="center" textRotation="88" wrapText="1"/>
    </xf>
    <xf numFmtId="0" fontId="6" fillId="2" borderId="1" xfId="4" applyFont="1" applyFill="1" applyBorder="1" applyAlignment="1">
      <alignment horizontal="center" wrapText="1"/>
    </xf>
    <xf numFmtId="0" fontId="6" fillId="2" borderId="7" xfId="4" applyFont="1" applyFill="1" applyBorder="1" applyAlignment="1">
      <alignment horizontal="center" wrapText="1"/>
    </xf>
    <xf numFmtId="0" fontId="8" fillId="2" borderId="1" xfId="4" applyFont="1" applyFill="1" applyBorder="1" applyAlignment="1">
      <alignment horizontal="center" wrapText="1"/>
    </xf>
    <xf numFmtId="0" fontId="8" fillId="2" borderId="7" xfId="4" applyFont="1" applyFill="1" applyBorder="1" applyAlignment="1">
      <alignment horizontal="center" wrapText="1"/>
    </xf>
    <xf numFmtId="0" fontId="8" fillId="2" borderId="1" xfId="4" applyNumberFormat="1" applyFont="1" applyFill="1" applyBorder="1" applyAlignment="1">
      <alignment horizontal="center" textRotation="88" wrapText="1"/>
    </xf>
    <xf numFmtId="0" fontId="8" fillId="2" borderId="7" xfId="4" applyNumberFormat="1" applyFont="1" applyFill="1" applyBorder="1" applyAlignment="1">
      <alignment horizontal="center" textRotation="88" wrapText="1"/>
    </xf>
    <xf numFmtId="0" fontId="8" fillId="2" borderId="3" xfId="4" applyFont="1" applyFill="1" applyBorder="1" applyAlignment="1">
      <alignment horizontal="center" wrapText="1"/>
    </xf>
    <xf numFmtId="0" fontId="8" fillId="2" borderId="9" xfId="4" applyFont="1" applyFill="1" applyBorder="1" applyAlignment="1">
      <alignment horizontal="center" wrapText="1"/>
    </xf>
    <xf numFmtId="0" fontId="6" fillId="2" borderId="29" xfId="4" applyFont="1" applyFill="1" applyBorder="1" applyAlignment="1">
      <alignment horizontal="center" wrapText="1"/>
    </xf>
    <xf numFmtId="0" fontId="6" fillId="2" borderId="30" xfId="4" applyFont="1" applyFill="1" applyBorder="1" applyAlignment="1">
      <alignment horizontal="center" wrapText="1"/>
    </xf>
    <xf numFmtId="0" fontId="11" fillId="2" borderId="22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8" fillId="2" borderId="29" xfId="4" applyFont="1" applyFill="1" applyBorder="1" applyAlignment="1">
      <alignment horizontal="center" wrapText="1"/>
    </xf>
    <xf numFmtId="0" fontId="6" fillId="2" borderId="40" xfId="4" applyNumberFormat="1" applyFont="1" applyFill="1" applyBorder="1" applyAlignment="1">
      <alignment horizontal="center" textRotation="88" wrapText="1"/>
    </xf>
    <xf numFmtId="0" fontId="6" fillId="2" borderId="40" xfId="4" applyFont="1" applyFill="1" applyBorder="1" applyAlignment="1">
      <alignment horizontal="center" wrapText="1"/>
    </xf>
    <xf numFmtId="0" fontId="6" fillId="2" borderId="12" xfId="4" applyFont="1" applyFill="1" applyBorder="1" applyAlignment="1">
      <alignment horizontal="center"/>
    </xf>
    <xf numFmtId="0" fontId="6" fillId="0" borderId="12" xfId="4" applyFont="1" applyBorder="1" applyAlignment="1">
      <alignment horizontal="center" wrapText="1"/>
    </xf>
    <xf numFmtId="0" fontId="6" fillId="0" borderId="54" xfId="4" applyFont="1" applyBorder="1" applyAlignment="1">
      <alignment horizontal="center" wrapText="1"/>
    </xf>
    <xf numFmtId="0" fontId="11" fillId="2" borderId="25" xfId="0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8" fillId="0" borderId="29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6" fillId="2" borderId="8" xfId="4" applyFont="1" applyFill="1" applyBorder="1" applyAlignment="1">
      <alignment horizontal="center" vertical="center" wrapText="1"/>
    </xf>
    <xf numFmtId="0" fontId="6" fillId="2" borderId="14" xfId="4" applyFont="1" applyFill="1" applyBorder="1" applyAlignment="1">
      <alignment horizontal="center" vertical="center" wrapText="1"/>
    </xf>
    <xf numFmtId="0" fontId="6" fillId="2" borderId="9" xfId="4" applyFont="1" applyFill="1" applyBorder="1" applyAlignment="1">
      <alignment horizontal="center" vertical="center" wrapText="1"/>
    </xf>
    <xf numFmtId="0" fontId="6" fillId="2" borderId="35" xfId="4" applyFont="1" applyFill="1" applyBorder="1" applyAlignment="1">
      <alignment horizontal="center"/>
    </xf>
    <xf numFmtId="0" fontId="6" fillId="0" borderId="35" xfId="4" applyFont="1" applyBorder="1" applyAlignment="1">
      <alignment horizontal="center" wrapText="1"/>
    </xf>
    <xf numFmtId="0" fontId="6" fillId="0" borderId="53" xfId="4" applyFont="1" applyBorder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169" fontId="11" fillId="0" borderId="18" xfId="2" applyNumberFormat="1" applyFont="1" applyBorder="1" applyAlignment="1">
      <alignment horizontal="center"/>
    </xf>
    <xf numFmtId="169" fontId="11" fillId="0" borderId="21" xfId="2" applyNumberFormat="1" applyFont="1" applyBorder="1" applyAlignment="1">
      <alignment horizontal="center"/>
    </xf>
    <xf numFmtId="169" fontId="11" fillId="0" borderId="43" xfId="2" applyNumberFormat="1" applyFont="1" applyBorder="1" applyAlignment="1">
      <alignment horizontal="center"/>
    </xf>
    <xf numFmtId="169" fontId="11" fillId="0" borderId="49" xfId="2" applyNumberFormat="1" applyFont="1" applyBorder="1" applyAlignment="1">
      <alignment horizontal="center"/>
    </xf>
    <xf numFmtId="169" fontId="11" fillId="0" borderId="56" xfId="2" applyNumberFormat="1" applyFont="1" applyBorder="1" applyAlignment="1">
      <alignment horizontal="center"/>
    </xf>
    <xf numFmtId="0" fontId="8" fillId="0" borderId="57" xfId="0" applyFont="1" applyBorder="1" applyAlignment="1">
      <alignment horizontal="center" wrapText="1"/>
    </xf>
    <xf numFmtId="0" fontId="8" fillId="0" borderId="42" xfId="0" applyFont="1" applyBorder="1" applyAlignment="1">
      <alignment horizontal="center" wrapText="1"/>
    </xf>
    <xf numFmtId="0" fontId="11" fillId="3" borderId="31" xfId="0" applyFont="1" applyFill="1" applyBorder="1" applyAlignment="1">
      <alignment horizontal="center"/>
    </xf>
    <xf numFmtId="0" fontId="11" fillId="3" borderId="60" xfId="0" applyFont="1" applyFill="1" applyBorder="1" applyAlignment="1">
      <alignment horizontal="center"/>
    </xf>
    <xf numFmtId="0" fontId="11" fillId="3" borderId="32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11" fillId="3" borderId="49" xfId="0" applyFont="1" applyFill="1" applyBorder="1" applyAlignment="1">
      <alignment horizontal="center"/>
    </xf>
    <xf numFmtId="0" fontId="6" fillId="0" borderId="34" xfId="4" applyFont="1" applyBorder="1" applyAlignment="1">
      <alignment horizontal="center" wrapText="1"/>
    </xf>
    <xf numFmtId="0" fontId="3" fillId="2" borderId="36" xfId="4" applyFill="1" applyBorder="1" applyAlignment="1">
      <alignment horizontal="center"/>
    </xf>
    <xf numFmtId="0" fontId="3" fillId="2" borderId="0" xfId="4" applyFill="1" applyBorder="1" applyAlignment="1">
      <alignment horizontal="center"/>
    </xf>
    <xf numFmtId="0" fontId="3" fillId="2" borderId="14" xfId="4" applyFill="1" applyBorder="1" applyAlignment="1">
      <alignment horizontal="center"/>
    </xf>
    <xf numFmtId="0" fontId="4" fillId="2" borderId="40" xfId="4" applyFont="1" applyFill="1" applyBorder="1" applyAlignment="1">
      <alignment horizontal="center" wrapText="1"/>
    </xf>
    <xf numFmtId="0" fontId="4" fillId="2" borderId="40" xfId="4" applyNumberFormat="1" applyFont="1" applyFill="1" applyBorder="1" applyAlignment="1">
      <alignment horizontal="center" textRotation="88" wrapText="1"/>
    </xf>
    <xf numFmtId="0" fontId="4" fillId="2" borderId="29" xfId="4" applyFont="1" applyFill="1" applyBorder="1" applyAlignment="1">
      <alignment horizontal="center" wrapText="1"/>
    </xf>
    <xf numFmtId="0" fontId="4" fillId="2" borderId="30" xfId="4" applyFont="1" applyFill="1" applyBorder="1" applyAlignment="1">
      <alignment horizontal="center" wrapText="1"/>
    </xf>
    <xf numFmtId="0" fontId="5" fillId="0" borderId="2" xfId="4" applyFont="1" applyBorder="1" applyAlignment="1">
      <alignment horizontal="center" wrapText="1"/>
    </xf>
    <xf numFmtId="0" fontId="5" fillId="0" borderId="8" xfId="4" applyFont="1" applyBorder="1" applyAlignment="1">
      <alignment horizontal="center" wrapText="1"/>
    </xf>
    <xf numFmtId="0" fontId="14" fillId="2" borderId="36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164" fontId="5" fillId="0" borderId="4" xfId="5" applyFont="1" applyFill="1" applyBorder="1" applyAlignment="1">
      <alignment horizontal="center" vertical="center" wrapText="1"/>
    </xf>
    <xf numFmtId="164" fontId="5" fillId="0" borderId="5" xfId="5" applyFont="1" applyFill="1" applyBorder="1" applyAlignment="1">
      <alignment horizontal="center" vertical="center" wrapText="1"/>
    </xf>
    <xf numFmtId="164" fontId="5" fillId="0" borderId="6" xfId="5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5" fillId="2" borderId="1" xfId="4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center" wrapText="1"/>
    </xf>
    <xf numFmtId="0" fontId="14" fillId="2" borderId="46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173" fontId="8" fillId="0" borderId="8" xfId="30" applyNumberFormat="1" applyFont="1" applyBorder="1" applyAlignment="1">
      <alignment horizontal="center"/>
    </xf>
    <xf numFmtId="173" fontId="8" fillId="0" borderId="14" xfId="30" applyNumberFormat="1" applyFont="1" applyBorder="1" applyAlignment="1">
      <alignment horizontal="center"/>
    </xf>
    <xf numFmtId="173" fontId="8" fillId="0" borderId="9" xfId="30" applyNumberFormat="1" applyFont="1" applyBorder="1" applyAlignment="1">
      <alignment horizontal="center"/>
    </xf>
    <xf numFmtId="0" fontId="5" fillId="2" borderId="40" xfId="4" applyFont="1" applyFill="1" applyBorder="1" applyAlignment="1">
      <alignment horizontal="center" wrapText="1"/>
    </xf>
    <xf numFmtId="0" fontId="15" fillId="2" borderId="33" xfId="0" applyFont="1" applyFill="1" applyBorder="1" applyAlignment="1">
      <alignment horizontal="center"/>
    </xf>
    <xf numFmtId="0" fontId="15" fillId="2" borderId="58" xfId="0" applyFont="1" applyFill="1" applyBorder="1" applyAlignment="1">
      <alignment horizontal="center"/>
    </xf>
    <xf numFmtId="173" fontId="8" fillId="0" borderId="4" xfId="30" applyNumberFormat="1" applyFont="1" applyBorder="1" applyAlignment="1">
      <alignment horizontal="center"/>
    </xf>
    <xf numFmtId="173" fontId="8" fillId="0" borderId="5" xfId="30" applyNumberFormat="1" applyFont="1" applyBorder="1" applyAlignment="1">
      <alignment horizontal="center"/>
    </xf>
    <xf numFmtId="173" fontId="8" fillId="0" borderId="6" xfId="30" applyNumberFormat="1" applyFont="1" applyBorder="1" applyAlignment="1">
      <alignment horizontal="center"/>
    </xf>
    <xf numFmtId="0" fontId="15" fillId="2" borderId="45" xfId="0" applyFont="1" applyFill="1" applyBorder="1" applyAlignment="1">
      <alignment horizontal="center"/>
    </xf>
    <xf numFmtId="0" fontId="5" fillId="0" borderId="66" xfId="4" applyFont="1" applyBorder="1" applyAlignment="1">
      <alignment horizontal="center" wrapText="1"/>
    </xf>
    <xf numFmtId="0" fontId="5" fillId="0" borderId="57" xfId="4" applyFont="1" applyBorder="1" applyAlignment="1">
      <alignment horizontal="center" wrapText="1"/>
    </xf>
    <xf numFmtId="0" fontId="5" fillId="0" borderId="42" xfId="4" applyFont="1" applyBorder="1" applyAlignment="1">
      <alignment horizontal="center" wrapText="1"/>
    </xf>
    <xf numFmtId="0" fontId="15" fillId="2" borderId="2" xfId="0" applyFont="1" applyFill="1" applyBorder="1" applyAlignment="1">
      <alignment horizontal="center"/>
    </xf>
    <xf numFmtId="0" fontId="15" fillId="2" borderId="36" xfId="0" applyFont="1" applyFill="1" applyBorder="1" applyAlignment="1">
      <alignment horizontal="center"/>
    </xf>
    <xf numFmtId="0" fontId="15" fillId="2" borderId="29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textRotation="88" wrapText="1"/>
    </xf>
    <xf numFmtId="0" fontId="4" fillId="2" borderId="7" xfId="0" applyNumberFormat="1" applyFont="1" applyFill="1" applyBorder="1" applyAlignment="1">
      <alignment horizontal="center" textRotation="88" wrapText="1"/>
    </xf>
    <xf numFmtId="0" fontId="4" fillId="2" borderId="1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textRotation="90" wrapText="1"/>
    </xf>
    <xf numFmtId="2" fontId="4" fillId="2" borderId="7" xfId="0" applyNumberFormat="1" applyFont="1" applyFill="1" applyBorder="1" applyAlignment="1">
      <alignment horizontal="center" textRotation="90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wrapText="1"/>
    </xf>
    <xf numFmtId="0" fontId="8" fillId="4" borderId="38" xfId="0" applyFont="1" applyFill="1" applyBorder="1" applyAlignment="1">
      <alignment horizontal="center" wrapText="1"/>
    </xf>
    <xf numFmtId="0" fontId="8" fillId="4" borderId="39" xfId="0" applyFont="1" applyFill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29" xfId="0" applyFont="1" applyBorder="1" applyAlignment="1">
      <alignment horizontal="center" wrapText="1"/>
    </xf>
    <xf numFmtId="0" fontId="8" fillId="3" borderId="5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8" fillId="3" borderId="68" xfId="0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55" xfId="0" applyFont="1" applyFill="1" applyBorder="1" applyAlignment="1">
      <alignment horizontal="center" wrapText="1"/>
    </xf>
    <xf numFmtId="0" fontId="6" fillId="3" borderId="31" xfId="0" applyFont="1" applyFill="1" applyBorder="1" applyAlignment="1">
      <alignment horizontal="center" wrapText="1"/>
    </xf>
    <xf numFmtId="0" fontId="6" fillId="3" borderId="32" xfId="0" applyFont="1" applyFill="1" applyBorder="1" applyAlignment="1">
      <alignment horizontal="center" wrapText="1"/>
    </xf>
    <xf numFmtId="0" fontId="6" fillId="3" borderId="22" xfId="0" applyFont="1" applyFill="1" applyBorder="1" applyAlignment="1">
      <alignment horizontal="center" wrapText="1"/>
    </xf>
    <xf numFmtId="0" fontId="6" fillId="3" borderId="23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17" fillId="0" borderId="37" xfId="0" applyFont="1" applyBorder="1" applyAlignment="1">
      <alignment horizontal="center" wrapText="1"/>
    </xf>
    <xf numFmtId="0" fontId="17" fillId="0" borderId="70" xfId="0" applyFont="1" applyBorder="1" applyAlignment="1">
      <alignment horizontal="center" wrapText="1"/>
    </xf>
    <xf numFmtId="0" fontId="17" fillId="0" borderId="71" xfId="0" applyFont="1" applyBorder="1" applyAlignment="1">
      <alignment horizontal="center" wrapText="1"/>
    </xf>
    <xf numFmtId="0" fontId="8" fillId="3" borderId="35" xfId="0" applyFont="1" applyFill="1" applyBorder="1" applyAlignment="1">
      <alignment horizontal="center"/>
    </xf>
    <xf numFmtId="0" fontId="8" fillId="4" borderId="35" xfId="0" applyFont="1" applyFill="1" applyBorder="1" applyAlignment="1">
      <alignment horizontal="center" wrapText="1"/>
    </xf>
    <xf numFmtId="0" fontId="8" fillId="4" borderId="53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 wrapText="1"/>
    </xf>
    <xf numFmtId="0" fontId="17" fillId="2" borderId="1" xfId="0" applyNumberFormat="1" applyFont="1" applyFill="1" applyBorder="1" applyAlignment="1">
      <alignment horizontal="center" textRotation="88" wrapText="1"/>
    </xf>
    <xf numFmtId="0" fontId="17" fillId="2" borderId="40" xfId="0" applyNumberFormat="1" applyFont="1" applyFill="1" applyBorder="1" applyAlignment="1">
      <alignment horizontal="center" textRotation="88" wrapText="1"/>
    </xf>
    <xf numFmtId="2" fontId="4" fillId="2" borderId="40" xfId="0" applyNumberFormat="1" applyFont="1" applyFill="1" applyBorder="1" applyAlignment="1">
      <alignment horizontal="center" textRotation="90" wrapText="1"/>
    </xf>
    <xf numFmtId="0" fontId="17" fillId="0" borderId="8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6" xfId="0" applyFont="1" applyFill="1" applyBorder="1" applyAlignment="1">
      <alignment horizontal="center" wrapText="1"/>
    </xf>
    <xf numFmtId="0" fontId="4" fillId="3" borderId="29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17" fillId="2" borderId="7" xfId="0" applyNumberFormat="1" applyFont="1" applyFill="1" applyBorder="1" applyAlignment="1">
      <alignment horizontal="center" textRotation="88" wrapText="1"/>
    </xf>
    <xf numFmtId="0" fontId="17" fillId="0" borderId="34" xfId="0" applyFont="1" applyBorder="1" applyAlignment="1">
      <alignment horizontal="center" wrapText="1"/>
    </xf>
    <xf numFmtId="0" fontId="17" fillId="0" borderId="24" xfId="0" applyFont="1" applyBorder="1" applyAlignment="1">
      <alignment horizontal="center" wrapText="1"/>
    </xf>
    <xf numFmtId="0" fontId="4" fillId="3" borderId="43" xfId="0" applyFont="1" applyFill="1" applyBorder="1" applyAlignment="1">
      <alignment horizontal="center" wrapText="1"/>
    </xf>
    <xf numFmtId="0" fontId="4" fillId="3" borderId="44" xfId="0" applyFont="1" applyFill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4" fillId="3" borderId="32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8" fillId="4" borderId="19" xfId="0" applyFont="1" applyFill="1" applyBorder="1" applyAlignment="1">
      <alignment horizontal="center" wrapText="1"/>
    </xf>
    <xf numFmtId="0" fontId="8" fillId="4" borderId="36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64" xfId="0" applyFont="1" applyFill="1" applyBorder="1" applyAlignment="1">
      <alignment horizontal="center" wrapText="1"/>
    </xf>
    <xf numFmtId="0" fontId="8" fillId="4" borderId="65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9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3" borderId="22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5" fillId="3" borderId="31" xfId="0" applyFont="1" applyFill="1" applyBorder="1" applyAlignment="1">
      <alignment horizontal="center" wrapText="1"/>
    </xf>
    <xf numFmtId="0" fontId="5" fillId="3" borderId="32" xfId="0" applyFont="1" applyFill="1" applyBorder="1" applyAlignment="1">
      <alignment horizontal="center" wrapText="1"/>
    </xf>
    <xf numFmtId="0" fontId="5" fillId="3" borderId="22" xfId="0" applyFont="1" applyFill="1" applyBorder="1" applyAlignment="1">
      <alignment horizontal="center" wrapText="1"/>
    </xf>
    <xf numFmtId="0" fontId="5" fillId="3" borderId="23" xfId="0" applyFont="1" applyFill="1" applyBorder="1" applyAlignment="1">
      <alignment horizontal="center" wrapText="1"/>
    </xf>
    <xf numFmtId="0" fontId="5" fillId="3" borderId="26" xfId="0" applyFont="1" applyFill="1" applyBorder="1" applyAlignment="1">
      <alignment horizontal="center" wrapText="1"/>
    </xf>
    <xf numFmtId="0" fontId="5" fillId="3" borderId="27" xfId="0" applyFont="1" applyFill="1" applyBorder="1" applyAlignment="1">
      <alignment horizontal="center" wrapText="1"/>
    </xf>
    <xf numFmtId="0" fontId="4" fillId="0" borderId="72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 wrapText="1"/>
    </xf>
    <xf numFmtId="0" fontId="4" fillId="3" borderId="46" xfId="0" applyFont="1" applyFill="1" applyBorder="1" applyAlignment="1">
      <alignment horizontal="center" wrapText="1"/>
    </xf>
    <xf numFmtId="0" fontId="4" fillId="3" borderId="47" xfId="0" applyFont="1" applyFill="1" applyBorder="1" applyAlignment="1">
      <alignment horizontal="center" wrapText="1"/>
    </xf>
    <xf numFmtId="0" fontId="8" fillId="3" borderId="18" xfId="0" applyFont="1" applyFill="1" applyBorder="1" applyAlignment="1">
      <alignment horizontal="center" wrapText="1"/>
    </xf>
    <xf numFmtId="0" fontId="8" fillId="3" borderId="43" xfId="0" applyFont="1" applyFill="1" applyBorder="1" applyAlignment="1">
      <alignment horizontal="center" wrapText="1"/>
    </xf>
    <xf numFmtId="0" fontId="8" fillId="3" borderId="44" xfId="0" applyFont="1" applyFill="1" applyBorder="1" applyAlignment="1">
      <alignment horizontal="center" wrapText="1"/>
    </xf>
    <xf numFmtId="169" fontId="8" fillId="0" borderId="43" xfId="0" applyNumberFormat="1" applyFont="1" applyBorder="1" applyAlignment="1">
      <alignment horizontal="center"/>
    </xf>
    <xf numFmtId="169" fontId="8" fillId="0" borderId="49" xfId="0" applyNumberFormat="1" applyFont="1" applyBorder="1" applyAlignment="1">
      <alignment horizontal="center"/>
    </xf>
    <xf numFmtId="169" fontId="8" fillId="0" borderId="56" xfId="0" applyNumberFormat="1" applyFont="1" applyBorder="1" applyAlignment="1">
      <alignment horizontal="center"/>
    </xf>
    <xf numFmtId="0" fontId="4" fillId="3" borderId="50" xfId="0" applyFont="1" applyFill="1" applyBorder="1" applyAlignment="1">
      <alignment horizont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68" xfId="0" applyFont="1" applyFill="1" applyBorder="1" applyAlignment="1">
      <alignment horizontal="center" wrapText="1"/>
    </xf>
    <xf numFmtId="164" fontId="6" fillId="0" borderId="43" xfId="5" applyFont="1" applyFill="1" applyBorder="1" applyAlignment="1">
      <alignment horizontal="center" vertical="center" wrapText="1"/>
    </xf>
    <xf numFmtId="164" fontId="6" fillId="0" borderId="49" xfId="5" applyFont="1" applyFill="1" applyBorder="1" applyAlignment="1">
      <alignment horizontal="center" vertical="center" wrapText="1"/>
    </xf>
    <xf numFmtId="164" fontId="6" fillId="0" borderId="56" xfId="5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wrapText="1"/>
    </xf>
    <xf numFmtId="164" fontId="6" fillId="0" borderId="33" xfId="5" applyFont="1" applyFill="1" applyBorder="1" applyAlignment="1">
      <alignment horizontal="center" vertical="center" wrapText="1"/>
    </xf>
    <xf numFmtId="164" fontId="6" fillId="0" borderId="58" xfId="5" applyFont="1" applyFill="1" applyBorder="1" applyAlignment="1">
      <alignment horizontal="center" vertical="center" wrapText="1"/>
    </xf>
    <xf numFmtId="164" fontId="6" fillId="0" borderId="59" xfId="5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textRotation="90" wrapText="1"/>
    </xf>
    <xf numFmtId="2" fontId="17" fillId="2" borderId="7" xfId="0" applyNumberFormat="1" applyFont="1" applyFill="1" applyBorder="1" applyAlignment="1">
      <alignment horizontal="center" textRotation="90" wrapText="1"/>
    </xf>
    <xf numFmtId="0" fontId="4" fillId="0" borderId="46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0" xfId="0" applyFont="1" applyFill="1" applyBorder="1" applyAlignment="1">
      <alignment horizontal="center" wrapText="1"/>
    </xf>
    <xf numFmtId="164" fontId="16" fillId="0" borderId="33" xfId="5" applyFont="1" applyFill="1" applyBorder="1" applyAlignment="1">
      <alignment horizontal="center" vertical="center" wrapText="1"/>
    </xf>
    <xf numFmtId="164" fontId="16" fillId="0" borderId="58" xfId="5" applyFont="1" applyFill="1" applyBorder="1" applyAlignment="1">
      <alignment horizontal="center" vertical="center" wrapText="1"/>
    </xf>
    <xf numFmtId="164" fontId="16" fillId="0" borderId="59" xfId="5" applyFont="1" applyFill="1" applyBorder="1" applyAlignment="1">
      <alignment horizontal="center" vertical="center" wrapText="1"/>
    </xf>
    <xf numFmtId="164" fontId="16" fillId="0" borderId="43" xfId="5" applyFont="1" applyFill="1" applyBorder="1" applyAlignment="1">
      <alignment horizontal="center" vertical="center" wrapText="1"/>
    </xf>
    <xf numFmtId="164" fontId="16" fillId="0" borderId="49" xfId="5" applyFont="1" applyFill="1" applyBorder="1" applyAlignment="1">
      <alignment horizontal="center" vertical="center" wrapText="1"/>
    </xf>
    <xf numFmtId="164" fontId="16" fillId="0" borderId="56" xfId="5" applyFont="1" applyFill="1" applyBorder="1" applyAlignment="1">
      <alignment horizontal="center" vertical="center" wrapText="1"/>
    </xf>
    <xf numFmtId="2" fontId="17" fillId="2" borderId="40" xfId="0" applyNumberFormat="1" applyFont="1" applyFill="1" applyBorder="1" applyAlignment="1">
      <alignment horizontal="center" textRotation="90" wrapText="1"/>
    </xf>
    <xf numFmtId="0" fontId="17" fillId="0" borderId="1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0" fillId="3" borderId="43" xfId="0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17" fillId="0" borderId="40" xfId="0" applyFont="1" applyBorder="1" applyAlignment="1">
      <alignment horizontal="center" wrapText="1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169" fontId="8" fillId="0" borderId="19" xfId="19" applyNumberFormat="1" applyFont="1" applyBorder="1" applyAlignment="1">
      <alignment horizontal="center"/>
    </xf>
    <xf numFmtId="169" fontId="8" fillId="0" borderId="36" xfId="19" applyNumberFormat="1" applyFont="1" applyBorder="1" applyAlignment="1">
      <alignment horizontal="center"/>
    </xf>
    <xf numFmtId="169" fontId="8" fillId="0" borderId="3" xfId="19" applyNumberFormat="1" applyFont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0" fillId="3" borderId="60" xfId="0" applyFill="1" applyBorder="1" applyAlignment="1">
      <alignment horizontal="center"/>
    </xf>
    <xf numFmtId="169" fontId="8" fillId="0" borderId="33" xfId="19" applyNumberFormat="1" applyFont="1" applyBorder="1" applyAlignment="1">
      <alignment horizontal="center"/>
    </xf>
    <xf numFmtId="169" fontId="8" fillId="0" borderId="58" xfId="19" applyNumberFormat="1" applyFont="1" applyBorder="1" applyAlignment="1">
      <alignment horizontal="center"/>
    </xf>
    <xf numFmtId="169" fontId="8" fillId="0" borderId="59" xfId="19" applyNumberFormat="1" applyFont="1" applyBorder="1" applyAlignment="1">
      <alignment horizontal="center"/>
    </xf>
    <xf numFmtId="0" fontId="8" fillId="3" borderId="67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73" xfId="0" applyFont="1" applyFill="1" applyBorder="1" applyAlignment="1">
      <alignment horizontal="center"/>
    </xf>
    <xf numFmtId="0" fontId="8" fillId="4" borderId="67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21" fillId="0" borderId="18" xfId="0" applyFont="1" applyBorder="1" applyAlignment="1">
      <alignment horizontal="center" wrapText="1"/>
    </xf>
    <xf numFmtId="0" fontId="21" fillId="0" borderId="6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6" fillId="3" borderId="1" xfId="22" applyFont="1" applyFill="1" applyBorder="1" applyAlignment="1">
      <alignment horizontal="center" wrapText="1"/>
    </xf>
    <xf numFmtId="0" fontId="16" fillId="3" borderId="40" xfId="22" applyFont="1" applyFill="1" applyBorder="1" applyAlignment="1">
      <alignment horizontal="center" wrapText="1"/>
    </xf>
    <xf numFmtId="0" fontId="16" fillId="3" borderId="7" xfId="22" applyFont="1" applyFill="1" applyBorder="1" applyAlignment="1">
      <alignment horizontal="center" wrapText="1"/>
    </xf>
    <xf numFmtId="0" fontId="4" fillId="2" borderId="40" xfId="0" applyNumberFormat="1" applyFont="1" applyFill="1" applyBorder="1" applyAlignment="1">
      <alignment horizontal="center" textRotation="88" wrapText="1"/>
    </xf>
    <xf numFmtId="0" fontId="4" fillId="2" borderId="36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17" fillId="0" borderId="57" xfId="0" applyFont="1" applyBorder="1" applyAlignment="1">
      <alignment horizontal="center" wrapText="1"/>
    </xf>
    <xf numFmtId="0" fontId="17" fillId="0" borderId="42" xfId="0" applyFont="1" applyBorder="1" applyAlignment="1">
      <alignment horizontal="center" wrapText="1"/>
    </xf>
    <xf numFmtId="0" fontId="8" fillId="3" borderId="33" xfId="0" applyFont="1" applyFill="1" applyBorder="1" applyAlignment="1">
      <alignment horizontal="center"/>
    </xf>
    <xf numFmtId="0" fontId="8" fillId="3" borderId="58" xfId="0" applyFont="1" applyFill="1" applyBorder="1" applyAlignment="1">
      <alignment horizontal="center"/>
    </xf>
    <xf numFmtId="0" fontId="8" fillId="3" borderId="59" xfId="0" applyFont="1" applyFill="1" applyBorder="1" applyAlignment="1">
      <alignment horizontal="center"/>
    </xf>
    <xf numFmtId="0" fontId="16" fillId="3" borderId="34" xfId="22" applyFont="1" applyFill="1" applyBorder="1" applyAlignment="1">
      <alignment horizontal="center" wrapText="1"/>
    </xf>
    <xf numFmtId="0" fontId="16" fillId="3" borderId="11" xfId="22" applyFont="1" applyFill="1" applyBorder="1" applyAlignment="1">
      <alignment horizontal="center" wrapText="1"/>
    </xf>
    <xf numFmtId="0" fontId="16" fillId="3" borderId="24" xfId="22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horizontal="center" textRotation="88" wrapText="1"/>
    </xf>
    <xf numFmtId="0" fontId="4" fillId="2" borderId="8" xfId="0" applyNumberFormat="1" applyFont="1" applyFill="1" applyBorder="1" applyAlignment="1">
      <alignment horizontal="center" textRotation="88" wrapText="1"/>
    </xf>
    <xf numFmtId="0" fontId="4" fillId="2" borderId="3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69" fontId="8" fillId="0" borderId="31" xfId="19" applyNumberFormat="1" applyFont="1" applyBorder="1" applyAlignment="1">
      <alignment horizontal="center"/>
    </xf>
    <xf numFmtId="169" fontId="8" fillId="0" borderId="60" xfId="19" applyNumberFormat="1" applyFont="1" applyBorder="1" applyAlignment="1">
      <alignment horizontal="center"/>
    </xf>
    <xf numFmtId="169" fontId="8" fillId="0" borderId="74" xfId="19" applyNumberFormat="1" applyFont="1" applyBorder="1" applyAlignment="1">
      <alignment horizontal="center"/>
    </xf>
    <xf numFmtId="169" fontId="8" fillId="0" borderId="22" xfId="19" applyNumberFormat="1" applyFont="1" applyBorder="1" applyAlignment="1">
      <alignment horizontal="center"/>
    </xf>
    <xf numFmtId="169" fontId="8" fillId="0" borderId="0" xfId="19" applyNumberFormat="1" applyFont="1" applyBorder="1" applyAlignment="1">
      <alignment horizontal="center"/>
    </xf>
    <xf numFmtId="169" fontId="8" fillId="0" borderId="30" xfId="19" applyNumberFormat="1" applyFont="1" applyBorder="1" applyAlignment="1">
      <alignment horizontal="center"/>
    </xf>
    <xf numFmtId="169" fontId="8" fillId="0" borderId="26" xfId="19" applyNumberFormat="1" applyFont="1" applyBorder="1" applyAlignment="1">
      <alignment horizontal="center"/>
    </xf>
    <xf numFmtId="169" fontId="8" fillId="0" borderId="14" xfId="19" applyNumberFormat="1" applyFont="1" applyBorder="1" applyAlignment="1">
      <alignment horizontal="center"/>
    </xf>
    <xf numFmtId="169" fontId="8" fillId="0" borderId="9" xfId="19" applyNumberFormat="1" applyFont="1" applyBorder="1" applyAlignment="1">
      <alignment horizontal="center"/>
    </xf>
  </cellXfs>
  <cellStyles count="31">
    <cellStyle name="Millares" xfId="1" builtinId="3"/>
    <cellStyle name="Millares 2" xfId="7"/>
    <cellStyle name="Millares 2 2" xfId="8"/>
    <cellStyle name="Millares 2 3" xfId="9"/>
    <cellStyle name="Millares 2 4" xfId="10"/>
    <cellStyle name="Millares 2 4 2" xfId="11"/>
    <cellStyle name="Millares 2 5" xfId="12"/>
    <cellStyle name="Millares 3" xfId="13"/>
    <cellStyle name="Millares 4" xfId="14"/>
    <cellStyle name="Moneda" xfId="2" builtinId="4"/>
    <cellStyle name="Moneda 2" xfId="15"/>
    <cellStyle name="Moneda 2 2" xfId="5"/>
    <cellStyle name="Moneda 2 3" xfId="16"/>
    <cellStyle name="Moneda 2 3 2" xfId="17"/>
    <cellStyle name="Moneda 2 4" xfId="18"/>
    <cellStyle name="Moneda 3" xfId="19"/>
    <cellStyle name="Moneda 3 3" xfId="20"/>
    <cellStyle name="Moneda 4" xfId="21"/>
    <cellStyle name="Moneda 5" xfId="6"/>
    <cellStyle name="Moneda 6" xfId="30"/>
    <cellStyle name="Normal" xfId="0" builtinId="0"/>
    <cellStyle name="Normal 2" xfId="22"/>
    <cellStyle name="Normal 2 2" xfId="23"/>
    <cellStyle name="Normal 2 3" xfId="24"/>
    <cellStyle name="Normal 3" xfId="25"/>
    <cellStyle name="Normal 4" xfId="26"/>
    <cellStyle name="Normal 4 2" xfId="4"/>
    <cellStyle name="Normal 5" xfId="27"/>
    <cellStyle name="Porcentaje" xfId="3" builtinId="5"/>
    <cellStyle name="Porcentaje 2" xfId="28"/>
    <cellStyle name="Porcentaje 2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QUIDACION%20%20DR.ROLDAN%20CON%20EL%20CUAD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QUIDACIONES%20DR.GONIMA%20CUADR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LIQUIDACIONES%20DRA.%20LUCIA%20GOMEZ%20GOMEZ.%20CUADRO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arciag/Documents/ERG-%20SENTENCIA%20ANTICIPADA/INCIDENTE%20REPARACION%20INTEGRAL/DR.%20JHON%20JAIRO%20RAMIREZ%20LOPEZ/DEFINITIVO/DR.%20JHON%20JAIRO%20RAMIREZ%20LOPEZ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IQUIDACIONES%20DRA%20MARIA%20DEL%20AMPARO%20PALACIOS%20RELACION%20DEL%20CUAD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O 2"/>
      <sheetName val="CARGO 28"/>
      <sheetName val="CARGO 30-CARLOS A.JARAMILLO"/>
      <sheetName val="CARGO 31-OSCAR F.CASTAÑO"/>
      <sheetName val="CARGO 32 LUIS A. MAYA RIOS"/>
      <sheetName val="CARGO 34 NELSON MORENO MOSQUERA"/>
      <sheetName val="CARGO 35  ORLANDO BOLIVAR"/>
      <sheetName val="CARGO 35  ROMULO MOSQUERA"/>
      <sheetName val="CARGO 37- Jose G.Lora"/>
      <sheetName val="CARGO 37- RUBEN LORA"/>
      <sheetName val="CARGO 41-DANIEL RODRIGUEZ"/>
      <sheetName val="CARGO 49-MELQUI VERA"/>
      <sheetName val="CARGO 52 IGNACIO ENRIQUE CARTAG"/>
      <sheetName val="CARGO (31)-EVELIO RESTREPO SJUL"/>
      <sheetName val="DESPLAZAMIENTO C52 H BOLIVAR"/>
      <sheetName val="LIQUIDACIONES DR.GONZALEZ"/>
      <sheetName val="IPC 2020"/>
    </sheetNames>
    <sheetDataSet>
      <sheetData sheetId="0">
        <row r="106">
          <cell r="R106">
            <v>5249501.8997193575</v>
          </cell>
        </row>
        <row r="108">
          <cell r="R108">
            <v>367709.34355689224</v>
          </cell>
        </row>
        <row r="110">
          <cell r="R110">
            <v>1312375.4749298394</v>
          </cell>
        </row>
        <row r="112">
          <cell r="R112">
            <v>1312375.4749298394</v>
          </cell>
        </row>
      </sheetData>
      <sheetData sheetId="1"/>
      <sheetData sheetId="2"/>
      <sheetData sheetId="3"/>
      <sheetData sheetId="4">
        <row r="65">
          <cell r="H65">
            <v>325094376.74073422</v>
          </cell>
        </row>
        <row r="83">
          <cell r="I83">
            <v>329256584.18103927</v>
          </cell>
        </row>
      </sheetData>
      <sheetData sheetId="5"/>
      <sheetData sheetId="6">
        <row r="24">
          <cell r="J24">
            <v>1200000</v>
          </cell>
        </row>
        <row r="65">
          <cell r="H65">
            <v>276247204.21528357</v>
          </cell>
        </row>
      </sheetData>
      <sheetData sheetId="7">
        <row r="100">
          <cell r="S100">
            <v>1200000</v>
          </cell>
        </row>
        <row r="101">
          <cell r="S101">
            <v>299883293.90426272</v>
          </cell>
        </row>
        <row r="103">
          <cell r="S103">
            <v>67470092.624445647</v>
          </cell>
        </row>
        <row r="105">
          <cell r="S105">
            <v>72663703.472985283</v>
          </cell>
        </row>
      </sheetData>
      <sheetData sheetId="8">
        <row r="35">
          <cell r="E35">
            <v>1200000</v>
          </cell>
        </row>
      </sheetData>
      <sheetData sheetId="9">
        <row r="86">
          <cell r="R86">
            <v>83999296.793262735</v>
          </cell>
        </row>
        <row r="88">
          <cell r="R88">
            <v>98454109.035151243</v>
          </cell>
        </row>
      </sheetData>
      <sheetData sheetId="10"/>
      <sheetData sheetId="11">
        <row r="125">
          <cell r="S125">
            <v>290452799.30965203</v>
          </cell>
        </row>
        <row r="127">
          <cell r="S127">
            <v>12468051.804268103</v>
          </cell>
        </row>
        <row r="128">
          <cell r="G128">
            <v>5531037.9492334761</v>
          </cell>
        </row>
        <row r="129">
          <cell r="S129">
            <v>14581486.517734339</v>
          </cell>
        </row>
        <row r="131">
          <cell r="S131">
            <v>19213178.883974362</v>
          </cell>
        </row>
        <row r="133">
          <cell r="S133">
            <v>31495395.975478526</v>
          </cell>
        </row>
      </sheetData>
      <sheetData sheetId="12">
        <row r="6">
          <cell r="P6">
            <v>1200000</v>
          </cell>
        </row>
        <row r="38">
          <cell r="K38">
            <v>6897393.6655622609</v>
          </cell>
        </row>
      </sheetData>
      <sheetData sheetId="13"/>
      <sheetData sheetId="14">
        <row r="33">
          <cell r="Q33">
            <v>6897393.6655622609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O 2 HUMBERTO GARCES"/>
      <sheetName val="CARGO 43 ROSA ELVIRA GARCES "/>
      <sheetName val="CARGO 56 HURTO BERNARDO"/>
      <sheetName val="CARGO 58- HURTO MIGUEL ANGEL"/>
      <sheetName val="CARGO 63-HURTO HERMANOS MAYA SA"/>
      <sheetName val="CARGO 66-HURTO GABRIEL"/>
      <sheetName val="CARGO 63 EXACCIONES"/>
      <sheetName val="CARGO 65 -EXACCIONES JOSE HERIB"/>
      <sheetName val="DR. RAFAEL GONIMA LOPEZ"/>
      <sheetName val="IPC 2020"/>
    </sheetNames>
    <sheetDataSet>
      <sheetData sheetId="0">
        <row r="65">
          <cell r="H65">
            <v>221054875.9234668</v>
          </cell>
        </row>
        <row r="82">
          <cell r="H82">
            <v>49528492.900969356</v>
          </cell>
        </row>
        <row r="99">
          <cell r="H99">
            <v>60464459.478764601</v>
          </cell>
        </row>
      </sheetData>
      <sheetData sheetId="1">
        <row r="65">
          <cell r="H65">
            <v>243194470.97776002</v>
          </cell>
        </row>
        <row r="83">
          <cell r="S83">
            <v>1200000</v>
          </cell>
        </row>
        <row r="88">
          <cell r="S88">
            <v>3849005.9251564317</v>
          </cell>
        </row>
      </sheetData>
      <sheetData sheetId="2">
        <row r="8">
          <cell r="H8">
            <v>92479320.11331445</v>
          </cell>
        </row>
      </sheetData>
      <sheetData sheetId="3">
        <row r="7">
          <cell r="H7">
            <v>15017866.00496278</v>
          </cell>
        </row>
      </sheetData>
      <sheetData sheetId="4"/>
      <sheetData sheetId="5">
        <row r="9">
          <cell r="H9">
            <v>25161585.365853656</v>
          </cell>
        </row>
      </sheetData>
      <sheetData sheetId="6">
        <row r="7">
          <cell r="H7">
            <v>4285046.7289719619</v>
          </cell>
        </row>
        <row r="13">
          <cell r="H13">
            <v>4285046.7289719619</v>
          </cell>
        </row>
        <row r="24">
          <cell r="H24">
            <v>1293066.9800235019</v>
          </cell>
        </row>
      </sheetData>
      <sheetData sheetId="7">
        <row r="8">
          <cell r="H8">
            <v>17438985.736925516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O 3 ANTONIO QUIROZ"/>
      <sheetName val="CARGO 6-CARLOS A.AGUIRRE"/>
      <sheetName val="CARGO 8 LUIS A.CAMPAÑA"/>
      <sheetName val="CARGO 9 JORGE IVAN"/>
      <sheetName val="CARGO 10- JHON FREDY CARDONA"/>
      <sheetName val="CARGO 12-PEDRO NEL VARGAS RIOS"/>
      <sheetName val="CARGO 14-HERNAND.VELEZ"/>
      <sheetName val="CARGO 16  CARLOS ARTURO PEREA M"/>
      <sheetName val="CARGO 17-JAVIER MONTOYA"/>
      <sheetName val="CARGO 20-MARIA MIRIAN AMARILES"/>
      <sheetName val="CARGO 27- FRANCISCO J.BARRERA"/>
      <sheetName val="CARGO 40 -MANUEL PEREA PARRA"/>
      <sheetName val="CARGO  40- RAFAEL QUINTERO"/>
      <sheetName val="CARGO  45- JULIO EDUARDO"/>
      <sheetName val="CARGO 47- ANGEL G.MACHADO M."/>
      <sheetName val="CARGO 53-CARLOS CORDOBA LARGACH"/>
      <sheetName val="CARGO 53- ERNESTO BOCANEGRA"/>
      <sheetName val="CARGO 53- FREDY.A.SILVA"/>
      <sheetName val="CARGO 53- JOSE E.BENITEZ"/>
      <sheetName val="CARGO 53-DIRLON A.COPETA M"/>
      <sheetName val="CARGO53-VICTOR"/>
      <sheetName val="CARGO 53-CAROL COPETA MOSQUERA"/>
      <sheetName val="CARGO 53 WILFRED CORDOBA"/>
      <sheetName val="CARGO 53 -HOSMAN CURY"/>
      <sheetName val="CARGO 53 JERLEN CAICEDO PEREA"/>
      <sheetName val="CARGO 53-CRISTIAN C. IBARGUEN"/>
      <sheetName val="CARGO 55- DIEGO MEJIA MUÑOZ"/>
      <sheetName val="CARGO 165-CAROL YULEIMA BONILL "/>
      <sheetName val="DRA. LUCIA GOMEZ GOMEZ"/>
      <sheetName val="IPC 2020"/>
    </sheetNames>
    <sheetDataSet>
      <sheetData sheetId="0">
        <row r="122">
          <cell r="S122">
            <v>1200000</v>
          </cell>
        </row>
        <row r="123">
          <cell r="S123">
            <v>304263963.22321701</v>
          </cell>
        </row>
        <row r="125">
          <cell r="S125">
            <v>38227577.556817964</v>
          </cell>
        </row>
        <row r="127">
          <cell r="S127">
            <v>47283103.315121673</v>
          </cell>
        </row>
        <row r="129">
          <cell r="S129">
            <v>57261138.281992607</v>
          </cell>
        </row>
      </sheetData>
      <sheetData sheetId="1">
        <row r="6">
          <cell r="G6">
            <v>1200000</v>
          </cell>
        </row>
      </sheetData>
      <sheetData sheetId="2">
        <row r="157">
          <cell r="S157">
            <v>1200000</v>
          </cell>
        </row>
        <row r="158">
          <cell r="S158">
            <v>162228572.34536001</v>
          </cell>
        </row>
        <row r="160">
          <cell r="S160">
            <v>5201799.1529772403</v>
          </cell>
        </row>
        <row r="162">
          <cell r="S162">
            <v>10059055.325681217</v>
          </cell>
        </row>
        <row r="164">
          <cell r="S164">
            <v>10445315.408036964</v>
          </cell>
        </row>
        <row r="166">
          <cell r="S166">
            <v>22017852.246814828</v>
          </cell>
        </row>
        <row r="168">
          <cell r="S168">
            <v>17911054.239762764</v>
          </cell>
        </row>
      </sheetData>
      <sheetData sheetId="3">
        <row r="5">
          <cell r="G5">
            <v>1200000</v>
          </cell>
        </row>
      </sheetData>
      <sheetData sheetId="4">
        <row r="7">
          <cell r="G7">
            <v>1200000</v>
          </cell>
        </row>
      </sheetData>
      <sheetData sheetId="5">
        <row r="7">
          <cell r="G7">
            <v>1200000</v>
          </cell>
        </row>
      </sheetData>
      <sheetData sheetId="6">
        <row r="47">
          <cell r="H47">
            <v>290177142.44629461</v>
          </cell>
        </row>
        <row r="67">
          <cell r="S67">
            <v>1200000</v>
          </cell>
        </row>
        <row r="70">
          <cell r="S70">
            <v>28497539.390525158</v>
          </cell>
        </row>
      </sheetData>
      <sheetData sheetId="7">
        <row r="66">
          <cell r="S66">
            <v>1200000</v>
          </cell>
        </row>
        <row r="67">
          <cell r="S67">
            <v>229466862.1071834</v>
          </cell>
        </row>
        <row r="69">
          <cell r="S69">
            <v>24512559.976509642</v>
          </cell>
        </row>
      </sheetData>
      <sheetData sheetId="8">
        <row r="21">
          <cell r="X21">
            <v>1200000</v>
          </cell>
        </row>
      </sheetData>
      <sheetData sheetId="9">
        <row r="158">
          <cell r="S158">
            <v>1200000</v>
          </cell>
        </row>
        <row r="160">
          <cell r="S160">
            <v>4177094.9661831129</v>
          </cell>
        </row>
        <row r="162">
          <cell r="S162">
            <v>11462266.362839548</v>
          </cell>
        </row>
        <row r="164">
          <cell r="S164">
            <v>14950903.639783733</v>
          </cell>
        </row>
        <row r="166">
          <cell r="S166">
            <v>18902184.433060948</v>
          </cell>
        </row>
        <row r="168">
          <cell r="S168">
            <v>26719062.462664347</v>
          </cell>
        </row>
        <row r="170">
          <cell r="S170">
            <v>38698221.705712974</v>
          </cell>
        </row>
      </sheetData>
      <sheetData sheetId="10">
        <row r="24">
          <cell r="J24">
            <v>1200000</v>
          </cell>
        </row>
        <row r="65">
          <cell r="H65">
            <v>303921844.93603528</v>
          </cell>
        </row>
        <row r="106">
          <cell r="S106">
            <v>32753279.103770066</v>
          </cell>
        </row>
        <row r="108">
          <cell r="S108">
            <v>22964033.95992757</v>
          </cell>
        </row>
      </sheetData>
      <sheetData sheetId="11">
        <row r="69">
          <cell r="S69">
            <v>1200000</v>
          </cell>
        </row>
        <row r="70">
          <cell r="S70">
            <v>396952030.11317343</v>
          </cell>
        </row>
      </sheetData>
      <sheetData sheetId="12">
        <row r="103">
          <cell r="S103">
            <v>1200000</v>
          </cell>
        </row>
        <row r="104">
          <cell r="S104">
            <v>251880033.27687585</v>
          </cell>
        </row>
        <row r="106">
          <cell r="S106">
            <v>19290071.925108723</v>
          </cell>
        </row>
        <row r="108">
          <cell r="S108">
            <v>42668379.668863356</v>
          </cell>
        </row>
      </sheetData>
      <sheetData sheetId="13">
        <row r="69">
          <cell r="S69">
            <v>1200000</v>
          </cell>
        </row>
        <row r="70">
          <cell r="S70">
            <v>566752518.53455901</v>
          </cell>
        </row>
      </sheetData>
      <sheetData sheetId="14">
        <row r="84">
          <cell r="S84">
            <v>1200000</v>
          </cell>
        </row>
        <row r="85">
          <cell r="S85">
            <v>44062530.245895311</v>
          </cell>
        </row>
        <row r="87">
          <cell r="S87">
            <v>18138616.575295426</v>
          </cell>
        </row>
      </sheetData>
      <sheetData sheetId="15"/>
      <sheetData sheetId="16">
        <row r="6">
          <cell r="G6">
            <v>1200000</v>
          </cell>
        </row>
      </sheetData>
      <sheetData sheetId="17">
        <row r="6">
          <cell r="F6">
            <v>1200000</v>
          </cell>
        </row>
      </sheetData>
      <sheetData sheetId="18">
        <row r="5">
          <cell r="F5">
            <v>1200000</v>
          </cell>
        </row>
      </sheetData>
      <sheetData sheetId="19">
        <row r="5">
          <cell r="F5">
            <v>1200000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NUEVO"/>
      <sheetName val="HECHO DESP. 1 J. CARO"/>
      <sheetName val="HECHO DESP- 1 -OLIVA USUGA"/>
      <sheetName val="HECHO DESP.1 NASLY MACHADO"/>
      <sheetName val="HECHO R-13-ELKIN CARO"/>
      <sheetName val="HECHO H y R-16 JHON MAURICIO"/>
      <sheetName val="HECHO D.H y R 82-LUIS E.OSORIO"/>
      <sheetName val="HECHO D.H y R-87-FERNEY AMARILE"/>
      <sheetName val="CARGO  R.I-195 VALENTINA DÁVILA"/>
      <sheetName val="DR. JHON J.RAMIREZ LÓPE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O  45- LUIS EDUARDO"/>
      <sheetName val="CARGO 24- CARLOS MORENO"/>
      <sheetName val="CARGO 7-ALVARO CHARICHA"/>
      <sheetName val="CARGO 13-QUINTILIANO TAMANIZA"/>
      <sheetName val="CARGO 19-LUIS CHACOA JARAMILLO"/>
      <sheetName val="CARGO 22-MOISES.MOSQUERA"/>
      <sheetName val="CARGO 23- ARCADIO BOLIVAR"/>
      <sheetName val="CARGO 24- CARLOS MORENO (2)"/>
      <sheetName val="CARGO 26-ELIAS EUSSE GIRALDO"/>
      <sheetName val="CARGO 42-JAVIER ARCE QUERAGAMA"/>
      <sheetName val="CARGO 44- JAIME ALBERTO ZAPATA "/>
      <sheetName val="CARGO44- ANGELA MARIA RESTREPO"/>
      <sheetName val="CARGO 46- EZEQUIEL SIAGAMA T"/>
      <sheetName val="CARGO 48 ELIZABETH POSADA V."/>
      <sheetName val="CARGO 48- JHON JAIRO MUÑOZ"/>
      <sheetName val="CARGO 50- LEONEL BARRERA H"/>
      <sheetName val="CARGO 50- GONZALO DE JESUS HENA"/>
      <sheetName val="CARGO 50- CLAUDIA BARRERA HENAO"/>
      <sheetName val="CARGO 50-  RODRIGO BARRERA"/>
      <sheetName val="CARGO 50- LUZE.MOLINA"/>
      <sheetName val="CARGO 50- LILIANA AGUDELO"/>
      <sheetName val="DRA.MARIA A.PALACIOS O"/>
      <sheetName val="IPC 2020"/>
    </sheetNames>
    <sheetDataSet>
      <sheetData sheetId="0"/>
      <sheetData sheetId="1"/>
      <sheetData sheetId="2"/>
      <sheetData sheetId="3">
        <row r="146">
          <cell r="S146">
            <v>262942397.89213252</v>
          </cell>
        </row>
        <row r="152">
          <cell r="S152">
            <v>4568869.9599630339</v>
          </cell>
        </row>
        <row r="154">
          <cell r="S154">
            <v>6314573.8762935326</v>
          </cell>
        </row>
        <row r="156">
          <cell r="S156">
            <v>17539239.047571994</v>
          </cell>
        </row>
        <row r="158">
          <cell r="S158">
            <v>23933881.19248905</v>
          </cell>
        </row>
      </sheetData>
      <sheetData sheetId="4"/>
      <sheetData sheetId="5">
        <row r="21">
          <cell r="L21">
            <v>1200000</v>
          </cell>
        </row>
      </sheetData>
      <sheetData sheetId="6">
        <row r="89">
          <cell r="S89">
            <v>267035413.90901411</v>
          </cell>
        </row>
        <row r="92">
          <cell r="S92">
            <v>142681554.65975651</v>
          </cell>
        </row>
      </sheetData>
      <sheetData sheetId="7">
        <row r="6">
          <cell r="G6">
            <v>600000</v>
          </cell>
        </row>
        <row r="7">
          <cell r="G7">
            <v>600000</v>
          </cell>
        </row>
      </sheetData>
      <sheetData sheetId="8">
        <row r="31">
          <cell r="V31">
            <v>1200000</v>
          </cell>
        </row>
      </sheetData>
      <sheetData sheetId="9">
        <row r="18">
          <cell r="P18">
            <v>5394446.0888888892</v>
          </cell>
        </row>
      </sheetData>
      <sheetData sheetId="10">
        <row r="5">
          <cell r="G5">
            <v>1200000</v>
          </cell>
        </row>
      </sheetData>
      <sheetData sheetId="11">
        <row r="49">
          <cell r="H49">
            <v>101457518.22154377</v>
          </cell>
        </row>
        <row r="67">
          <cell r="H67">
            <v>112664142.86414975</v>
          </cell>
        </row>
        <row r="81">
          <cell r="P81">
            <v>1200000</v>
          </cell>
        </row>
      </sheetData>
      <sheetData sheetId="12">
        <row r="19">
          <cell r="Z19">
            <v>1777284.987804878</v>
          </cell>
        </row>
        <row r="21">
          <cell r="Z21">
            <v>1784895.7682926829</v>
          </cell>
        </row>
        <row r="23">
          <cell r="Z23">
            <v>1433970.7317073173</v>
          </cell>
        </row>
        <row r="25">
          <cell r="Z25">
            <v>1724510.3597560974</v>
          </cell>
        </row>
      </sheetData>
      <sheetData sheetId="13">
        <row r="7">
          <cell r="H7">
            <v>600000</v>
          </cell>
        </row>
        <row r="9">
          <cell r="H9">
            <v>600000</v>
          </cell>
        </row>
      </sheetData>
      <sheetData sheetId="14">
        <row r="18">
          <cell r="C18">
            <v>6897393.6655622609</v>
          </cell>
        </row>
      </sheetData>
      <sheetData sheetId="15">
        <row r="6">
          <cell r="G6">
            <v>400000</v>
          </cell>
        </row>
        <row r="8">
          <cell r="G8">
            <v>400000</v>
          </cell>
        </row>
      </sheetData>
      <sheetData sheetId="16">
        <row r="33">
          <cell r="I33">
            <v>23921066.541705716</v>
          </cell>
        </row>
        <row r="38">
          <cell r="P38">
            <v>6897393.6655622609</v>
          </cell>
        </row>
      </sheetData>
      <sheetData sheetId="17">
        <row r="35">
          <cell r="P35">
            <v>16500843.486410497</v>
          </cell>
        </row>
        <row r="36">
          <cell r="P36">
            <v>6897393.6655622609</v>
          </cell>
        </row>
      </sheetData>
      <sheetData sheetId="18">
        <row r="35">
          <cell r="P35">
            <v>1734804.753820034</v>
          </cell>
        </row>
        <row r="36">
          <cell r="P36">
            <v>6897393.6655622609</v>
          </cell>
        </row>
      </sheetData>
      <sheetData sheetId="19">
        <row r="40">
          <cell r="P40">
            <v>45440893.894736849</v>
          </cell>
        </row>
        <row r="41">
          <cell r="P41">
            <v>6897393.6655622609</v>
          </cell>
        </row>
      </sheetData>
      <sheetData sheetId="20">
        <row r="34">
          <cell r="P34">
            <v>21991986.417657048</v>
          </cell>
        </row>
      </sheetData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FF"/>
  </sheetPr>
  <dimension ref="A1:S96"/>
  <sheetViews>
    <sheetView windowProtection="1" workbookViewId="0">
      <selection activeCell="F18" sqref="F18:G19"/>
    </sheetView>
  </sheetViews>
  <sheetFormatPr baseColWidth="10" defaultRowHeight="15" x14ac:dyDescent="0.25"/>
  <cols>
    <col min="1" max="1" width="12.5703125" customWidth="1"/>
    <col min="3" max="3" width="14.5703125" customWidth="1"/>
    <col min="4" max="4" width="12.5703125" customWidth="1"/>
    <col min="5" max="5" width="23.42578125" customWidth="1"/>
    <col min="6" max="6" width="4.140625" customWidth="1"/>
    <col min="7" max="8" width="14.140625" bestFit="1" customWidth="1"/>
    <col min="9" max="9" width="16.28515625" bestFit="1" customWidth="1"/>
    <col min="10" max="11" width="11.7109375" bestFit="1" customWidth="1"/>
    <col min="12" max="12" width="12.85546875" bestFit="1" customWidth="1"/>
    <col min="13" max="16" width="11.7109375" bestFit="1" customWidth="1"/>
    <col min="257" max="257" width="14.85546875" customWidth="1"/>
    <col min="259" max="259" width="13.85546875" customWidth="1"/>
    <col min="260" max="260" width="12.5703125" customWidth="1"/>
    <col min="261" max="261" width="23.42578125" customWidth="1"/>
    <col min="262" max="262" width="4.140625" customWidth="1"/>
    <col min="263" max="264" width="14.140625" bestFit="1" customWidth="1"/>
    <col min="265" max="265" width="16.28515625" bestFit="1" customWidth="1"/>
    <col min="266" max="267" width="11.7109375" bestFit="1" customWidth="1"/>
    <col min="268" max="268" width="12.85546875" bestFit="1" customWidth="1"/>
    <col min="269" max="272" width="11.7109375" bestFit="1" customWidth="1"/>
    <col min="513" max="513" width="14.85546875" customWidth="1"/>
    <col min="515" max="515" width="13.85546875" customWidth="1"/>
    <col min="516" max="516" width="12.5703125" customWidth="1"/>
    <col min="517" max="517" width="23.42578125" customWidth="1"/>
    <col min="518" max="518" width="4.140625" customWidth="1"/>
    <col min="519" max="520" width="14.140625" bestFit="1" customWidth="1"/>
    <col min="521" max="521" width="16.28515625" bestFit="1" customWidth="1"/>
    <col min="522" max="523" width="11.7109375" bestFit="1" customWidth="1"/>
    <col min="524" max="524" width="12.85546875" bestFit="1" customWidth="1"/>
    <col min="525" max="528" width="11.7109375" bestFit="1" customWidth="1"/>
    <col min="769" max="769" width="14.85546875" customWidth="1"/>
    <col min="771" max="771" width="13.85546875" customWidth="1"/>
    <col min="772" max="772" width="12.5703125" customWidth="1"/>
    <col min="773" max="773" width="23.42578125" customWidth="1"/>
    <col min="774" max="774" width="4.140625" customWidth="1"/>
    <col min="775" max="776" width="14.140625" bestFit="1" customWidth="1"/>
    <col min="777" max="777" width="16.28515625" bestFit="1" customWidth="1"/>
    <col min="778" max="779" width="11.7109375" bestFit="1" customWidth="1"/>
    <col min="780" max="780" width="12.85546875" bestFit="1" customWidth="1"/>
    <col min="781" max="784" width="11.7109375" bestFit="1" customWidth="1"/>
    <col min="1025" max="1025" width="14.85546875" customWidth="1"/>
    <col min="1027" max="1027" width="13.85546875" customWidth="1"/>
    <col min="1028" max="1028" width="12.5703125" customWidth="1"/>
    <col min="1029" max="1029" width="23.42578125" customWidth="1"/>
    <col min="1030" max="1030" width="4.140625" customWidth="1"/>
    <col min="1031" max="1032" width="14.140625" bestFit="1" customWidth="1"/>
    <col min="1033" max="1033" width="16.28515625" bestFit="1" customWidth="1"/>
    <col min="1034" max="1035" width="11.7109375" bestFit="1" customWidth="1"/>
    <col min="1036" max="1036" width="12.85546875" bestFit="1" customWidth="1"/>
    <col min="1037" max="1040" width="11.7109375" bestFit="1" customWidth="1"/>
    <col min="1281" max="1281" width="14.85546875" customWidth="1"/>
    <col min="1283" max="1283" width="13.85546875" customWidth="1"/>
    <col min="1284" max="1284" width="12.5703125" customWidth="1"/>
    <col min="1285" max="1285" width="23.42578125" customWidth="1"/>
    <col min="1286" max="1286" width="4.140625" customWidth="1"/>
    <col min="1287" max="1288" width="14.140625" bestFit="1" customWidth="1"/>
    <col min="1289" max="1289" width="16.28515625" bestFit="1" customWidth="1"/>
    <col min="1290" max="1291" width="11.7109375" bestFit="1" customWidth="1"/>
    <col min="1292" max="1292" width="12.85546875" bestFit="1" customWidth="1"/>
    <col min="1293" max="1296" width="11.7109375" bestFit="1" customWidth="1"/>
    <col min="1537" max="1537" width="14.85546875" customWidth="1"/>
    <col min="1539" max="1539" width="13.85546875" customWidth="1"/>
    <col min="1540" max="1540" width="12.5703125" customWidth="1"/>
    <col min="1541" max="1541" width="23.42578125" customWidth="1"/>
    <col min="1542" max="1542" width="4.140625" customWidth="1"/>
    <col min="1543" max="1544" width="14.140625" bestFit="1" customWidth="1"/>
    <col min="1545" max="1545" width="16.28515625" bestFit="1" customWidth="1"/>
    <col min="1546" max="1547" width="11.7109375" bestFit="1" customWidth="1"/>
    <col min="1548" max="1548" width="12.85546875" bestFit="1" customWidth="1"/>
    <col min="1549" max="1552" width="11.7109375" bestFit="1" customWidth="1"/>
    <col min="1793" max="1793" width="14.85546875" customWidth="1"/>
    <col min="1795" max="1795" width="13.85546875" customWidth="1"/>
    <col min="1796" max="1796" width="12.5703125" customWidth="1"/>
    <col min="1797" max="1797" width="23.42578125" customWidth="1"/>
    <col min="1798" max="1798" width="4.140625" customWidth="1"/>
    <col min="1799" max="1800" width="14.140625" bestFit="1" customWidth="1"/>
    <col min="1801" max="1801" width="16.28515625" bestFit="1" customWidth="1"/>
    <col min="1802" max="1803" width="11.7109375" bestFit="1" customWidth="1"/>
    <col min="1804" max="1804" width="12.85546875" bestFit="1" customWidth="1"/>
    <col min="1805" max="1808" width="11.7109375" bestFit="1" customWidth="1"/>
    <col min="2049" max="2049" width="14.85546875" customWidth="1"/>
    <col min="2051" max="2051" width="13.85546875" customWidth="1"/>
    <col min="2052" max="2052" width="12.5703125" customWidth="1"/>
    <col min="2053" max="2053" width="23.42578125" customWidth="1"/>
    <col min="2054" max="2054" width="4.140625" customWidth="1"/>
    <col min="2055" max="2056" width="14.140625" bestFit="1" customWidth="1"/>
    <col min="2057" max="2057" width="16.28515625" bestFit="1" customWidth="1"/>
    <col min="2058" max="2059" width="11.7109375" bestFit="1" customWidth="1"/>
    <col min="2060" max="2060" width="12.85546875" bestFit="1" customWidth="1"/>
    <col min="2061" max="2064" width="11.7109375" bestFit="1" customWidth="1"/>
    <col min="2305" max="2305" width="14.85546875" customWidth="1"/>
    <col min="2307" max="2307" width="13.85546875" customWidth="1"/>
    <col min="2308" max="2308" width="12.5703125" customWidth="1"/>
    <col min="2309" max="2309" width="23.42578125" customWidth="1"/>
    <col min="2310" max="2310" width="4.140625" customWidth="1"/>
    <col min="2311" max="2312" width="14.140625" bestFit="1" customWidth="1"/>
    <col min="2313" max="2313" width="16.28515625" bestFit="1" customWidth="1"/>
    <col min="2314" max="2315" width="11.7109375" bestFit="1" customWidth="1"/>
    <col min="2316" max="2316" width="12.85546875" bestFit="1" customWidth="1"/>
    <col min="2317" max="2320" width="11.7109375" bestFit="1" customWidth="1"/>
    <col min="2561" max="2561" width="14.85546875" customWidth="1"/>
    <col min="2563" max="2563" width="13.85546875" customWidth="1"/>
    <col min="2564" max="2564" width="12.5703125" customWidth="1"/>
    <col min="2565" max="2565" width="23.42578125" customWidth="1"/>
    <col min="2566" max="2566" width="4.140625" customWidth="1"/>
    <col min="2567" max="2568" width="14.140625" bestFit="1" customWidth="1"/>
    <col min="2569" max="2569" width="16.28515625" bestFit="1" customWidth="1"/>
    <col min="2570" max="2571" width="11.7109375" bestFit="1" customWidth="1"/>
    <col min="2572" max="2572" width="12.85546875" bestFit="1" customWidth="1"/>
    <col min="2573" max="2576" width="11.7109375" bestFit="1" customWidth="1"/>
    <col min="2817" max="2817" width="14.85546875" customWidth="1"/>
    <col min="2819" max="2819" width="13.85546875" customWidth="1"/>
    <col min="2820" max="2820" width="12.5703125" customWidth="1"/>
    <col min="2821" max="2821" width="23.42578125" customWidth="1"/>
    <col min="2822" max="2822" width="4.140625" customWidth="1"/>
    <col min="2823" max="2824" width="14.140625" bestFit="1" customWidth="1"/>
    <col min="2825" max="2825" width="16.28515625" bestFit="1" customWidth="1"/>
    <col min="2826" max="2827" width="11.7109375" bestFit="1" customWidth="1"/>
    <col min="2828" max="2828" width="12.85546875" bestFit="1" customWidth="1"/>
    <col min="2829" max="2832" width="11.7109375" bestFit="1" customWidth="1"/>
    <col min="3073" max="3073" width="14.85546875" customWidth="1"/>
    <col min="3075" max="3075" width="13.85546875" customWidth="1"/>
    <col min="3076" max="3076" width="12.5703125" customWidth="1"/>
    <col min="3077" max="3077" width="23.42578125" customWidth="1"/>
    <col min="3078" max="3078" width="4.140625" customWidth="1"/>
    <col min="3079" max="3080" width="14.140625" bestFit="1" customWidth="1"/>
    <col min="3081" max="3081" width="16.28515625" bestFit="1" customWidth="1"/>
    <col min="3082" max="3083" width="11.7109375" bestFit="1" customWidth="1"/>
    <col min="3084" max="3084" width="12.85546875" bestFit="1" customWidth="1"/>
    <col min="3085" max="3088" width="11.7109375" bestFit="1" customWidth="1"/>
    <col min="3329" max="3329" width="14.85546875" customWidth="1"/>
    <col min="3331" max="3331" width="13.85546875" customWidth="1"/>
    <col min="3332" max="3332" width="12.5703125" customWidth="1"/>
    <col min="3333" max="3333" width="23.42578125" customWidth="1"/>
    <col min="3334" max="3334" width="4.140625" customWidth="1"/>
    <col min="3335" max="3336" width="14.140625" bestFit="1" customWidth="1"/>
    <col min="3337" max="3337" width="16.28515625" bestFit="1" customWidth="1"/>
    <col min="3338" max="3339" width="11.7109375" bestFit="1" customWidth="1"/>
    <col min="3340" max="3340" width="12.85546875" bestFit="1" customWidth="1"/>
    <col min="3341" max="3344" width="11.7109375" bestFit="1" customWidth="1"/>
    <col min="3585" max="3585" width="14.85546875" customWidth="1"/>
    <col min="3587" max="3587" width="13.85546875" customWidth="1"/>
    <col min="3588" max="3588" width="12.5703125" customWidth="1"/>
    <col min="3589" max="3589" width="23.42578125" customWidth="1"/>
    <col min="3590" max="3590" width="4.140625" customWidth="1"/>
    <col min="3591" max="3592" width="14.140625" bestFit="1" customWidth="1"/>
    <col min="3593" max="3593" width="16.28515625" bestFit="1" customWidth="1"/>
    <col min="3594" max="3595" width="11.7109375" bestFit="1" customWidth="1"/>
    <col min="3596" max="3596" width="12.85546875" bestFit="1" customWidth="1"/>
    <col min="3597" max="3600" width="11.7109375" bestFit="1" customWidth="1"/>
    <col min="3841" max="3841" width="14.85546875" customWidth="1"/>
    <col min="3843" max="3843" width="13.85546875" customWidth="1"/>
    <col min="3844" max="3844" width="12.5703125" customWidth="1"/>
    <col min="3845" max="3845" width="23.42578125" customWidth="1"/>
    <col min="3846" max="3846" width="4.140625" customWidth="1"/>
    <col min="3847" max="3848" width="14.140625" bestFit="1" customWidth="1"/>
    <col min="3849" max="3849" width="16.28515625" bestFit="1" customWidth="1"/>
    <col min="3850" max="3851" width="11.7109375" bestFit="1" customWidth="1"/>
    <col min="3852" max="3852" width="12.85546875" bestFit="1" customWidth="1"/>
    <col min="3853" max="3856" width="11.7109375" bestFit="1" customWidth="1"/>
    <col min="4097" max="4097" width="14.85546875" customWidth="1"/>
    <col min="4099" max="4099" width="13.85546875" customWidth="1"/>
    <col min="4100" max="4100" width="12.5703125" customWidth="1"/>
    <col min="4101" max="4101" width="23.42578125" customWidth="1"/>
    <col min="4102" max="4102" width="4.140625" customWidth="1"/>
    <col min="4103" max="4104" width="14.140625" bestFit="1" customWidth="1"/>
    <col min="4105" max="4105" width="16.28515625" bestFit="1" customWidth="1"/>
    <col min="4106" max="4107" width="11.7109375" bestFit="1" customWidth="1"/>
    <col min="4108" max="4108" width="12.85546875" bestFit="1" customWidth="1"/>
    <col min="4109" max="4112" width="11.7109375" bestFit="1" customWidth="1"/>
    <col min="4353" max="4353" width="14.85546875" customWidth="1"/>
    <col min="4355" max="4355" width="13.85546875" customWidth="1"/>
    <col min="4356" max="4356" width="12.5703125" customWidth="1"/>
    <col min="4357" max="4357" width="23.42578125" customWidth="1"/>
    <col min="4358" max="4358" width="4.140625" customWidth="1"/>
    <col min="4359" max="4360" width="14.140625" bestFit="1" customWidth="1"/>
    <col min="4361" max="4361" width="16.28515625" bestFit="1" customWidth="1"/>
    <col min="4362" max="4363" width="11.7109375" bestFit="1" customWidth="1"/>
    <col min="4364" max="4364" width="12.85546875" bestFit="1" customWidth="1"/>
    <col min="4365" max="4368" width="11.7109375" bestFit="1" customWidth="1"/>
    <col min="4609" max="4609" width="14.85546875" customWidth="1"/>
    <col min="4611" max="4611" width="13.85546875" customWidth="1"/>
    <col min="4612" max="4612" width="12.5703125" customWidth="1"/>
    <col min="4613" max="4613" width="23.42578125" customWidth="1"/>
    <col min="4614" max="4614" width="4.140625" customWidth="1"/>
    <col min="4615" max="4616" width="14.140625" bestFit="1" customWidth="1"/>
    <col min="4617" max="4617" width="16.28515625" bestFit="1" customWidth="1"/>
    <col min="4618" max="4619" width="11.7109375" bestFit="1" customWidth="1"/>
    <col min="4620" max="4620" width="12.85546875" bestFit="1" customWidth="1"/>
    <col min="4621" max="4624" width="11.7109375" bestFit="1" customWidth="1"/>
    <col min="4865" max="4865" width="14.85546875" customWidth="1"/>
    <col min="4867" max="4867" width="13.85546875" customWidth="1"/>
    <col min="4868" max="4868" width="12.5703125" customWidth="1"/>
    <col min="4869" max="4869" width="23.42578125" customWidth="1"/>
    <col min="4870" max="4870" width="4.140625" customWidth="1"/>
    <col min="4871" max="4872" width="14.140625" bestFit="1" customWidth="1"/>
    <col min="4873" max="4873" width="16.28515625" bestFit="1" customWidth="1"/>
    <col min="4874" max="4875" width="11.7109375" bestFit="1" customWidth="1"/>
    <col min="4876" max="4876" width="12.85546875" bestFit="1" customWidth="1"/>
    <col min="4877" max="4880" width="11.7109375" bestFit="1" customWidth="1"/>
    <col min="5121" max="5121" width="14.85546875" customWidth="1"/>
    <col min="5123" max="5123" width="13.85546875" customWidth="1"/>
    <col min="5124" max="5124" width="12.5703125" customWidth="1"/>
    <col min="5125" max="5125" width="23.42578125" customWidth="1"/>
    <col min="5126" max="5126" width="4.140625" customWidth="1"/>
    <col min="5127" max="5128" width="14.140625" bestFit="1" customWidth="1"/>
    <col min="5129" max="5129" width="16.28515625" bestFit="1" customWidth="1"/>
    <col min="5130" max="5131" width="11.7109375" bestFit="1" customWidth="1"/>
    <col min="5132" max="5132" width="12.85546875" bestFit="1" customWidth="1"/>
    <col min="5133" max="5136" width="11.7109375" bestFit="1" customWidth="1"/>
    <col min="5377" max="5377" width="14.85546875" customWidth="1"/>
    <col min="5379" max="5379" width="13.85546875" customWidth="1"/>
    <col min="5380" max="5380" width="12.5703125" customWidth="1"/>
    <col min="5381" max="5381" width="23.42578125" customWidth="1"/>
    <col min="5382" max="5382" width="4.140625" customWidth="1"/>
    <col min="5383" max="5384" width="14.140625" bestFit="1" customWidth="1"/>
    <col min="5385" max="5385" width="16.28515625" bestFit="1" customWidth="1"/>
    <col min="5386" max="5387" width="11.7109375" bestFit="1" customWidth="1"/>
    <col min="5388" max="5388" width="12.85546875" bestFit="1" customWidth="1"/>
    <col min="5389" max="5392" width="11.7109375" bestFit="1" customWidth="1"/>
    <col min="5633" max="5633" width="14.85546875" customWidth="1"/>
    <col min="5635" max="5635" width="13.85546875" customWidth="1"/>
    <col min="5636" max="5636" width="12.5703125" customWidth="1"/>
    <col min="5637" max="5637" width="23.42578125" customWidth="1"/>
    <col min="5638" max="5638" width="4.140625" customWidth="1"/>
    <col min="5639" max="5640" width="14.140625" bestFit="1" customWidth="1"/>
    <col min="5641" max="5641" width="16.28515625" bestFit="1" customWidth="1"/>
    <col min="5642" max="5643" width="11.7109375" bestFit="1" customWidth="1"/>
    <col min="5644" max="5644" width="12.85546875" bestFit="1" customWidth="1"/>
    <col min="5645" max="5648" width="11.7109375" bestFit="1" customWidth="1"/>
    <col min="5889" max="5889" width="14.85546875" customWidth="1"/>
    <col min="5891" max="5891" width="13.85546875" customWidth="1"/>
    <col min="5892" max="5892" width="12.5703125" customWidth="1"/>
    <col min="5893" max="5893" width="23.42578125" customWidth="1"/>
    <col min="5894" max="5894" width="4.140625" customWidth="1"/>
    <col min="5895" max="5896" width="14.140625" bestFit="1" customWidth="1"/>
    <col min="5897" max="5897" width="16.28515625" bestFit="1" customWidth="1"/>
    <col min="5898" max="5899" width="11.7109375" bestFit="1" customWidth="1"/>
    <col min="5900" max="5900" width="12.85546875" bestFit="1" customWidth="1"/>
    <col min="5901" max="5904" width="11.7109375" bestFit="1" customWidth="1"/>
    <col min="6145" max="6145" width="14.85546875" customWidth="1"/>
    <col min="6147" max="6147" width="13.85546875" customWidth="1"/>
    <col min="6148" max="6148" width="12.5703125" customWidth="1"/>
    <col min="6149" max="6149" width="23.42578125" customWidth="1"/>
    <col min="6150" max="6150" width="4.140625" customWidth="1"/>
    <col min="6151" max="6152" width="14.140625" bestFit="1" customWidth="1"/>
    <col min="6153" max="6153" width="16.28515625" bestFit="1" customWidth="1"/>
    <col min="6154" max="6155" width="11.7109375" bestFit="1" customWidth="1"/>
    <col min="6156" max="6156" width="12.85546875" bestFit="1" customWidth="1"/>
    <col min="6157" max="6160" width="11.7109375" bestFit="1" customWidth="1"/>
    <col min="6401" max="6401" width="14.85546875" customWidth="1"/>
    <col min="6403" max="6403" width="13.85546875" customWidth="1"/>
    <col min="6404" max="6404" width="12.5703125" customWidth="1"/>
    <col min="6405" max="6405" width="23.42578125" customWidth="1"/>
    <col min="6406" max="6406" width="4.140625" customWidth="1"/>
    <col min="6407" max="6408" width="14.140625" bestFit="1" customWidth="1"/>
    <col min="6409" max="6409" width="16.28515625" bestFit="1" customWidth="1"/>
    <col min="6410" max="6411" width="11.7109375" bestFit="1" customWidth="1"/>
    <col min="6412" max="6412" width="12.85546875" bestFit="1" customWidth="1"/>
    <col min="6413" max="6416" width="11.7109375" bestFit="1" customWidth="1"/>
    <col min="6657" max="6657" width="14.85546875" customWidth="1"/>
    <col min="6659" max="6659" width="13.85546875" customWidth="1"/>
    <col min="6660" max="6660" width="12.5703125" customWidth="1"/>
    <col min="6661" max="6661" width="23.42578125" customWidth="1"/>
    <col min="6662" max="6662" width="4.140625" customWidth="1"/>
    <col min="6663" max="6664" width="14.140625" bestFit="1" customWidth="1"/>
    <col min="6665" max="6665" width="16.28515625" bestFit="1" customWidth="1"/>
    <col min="6666" max="6667" width="11.7109375" bestFit="1" customWidth="1"/>
    <col min="6668" max="6668" width="12.85546875" bestFit="1" customWidth="1"/>
    <col min="6669" max="6672" width="11.7109375" bestFit="1" customWidth="1"/>
    <col min="6913" max="6913" width="14.85546875" customWidth="1"/>
    <col min="6915" max="6915" width="13.85546875" customWidth="1"/>
    <col min="6916" max="6916" width="12.5703125" customWidth="1"/>
    <col min="6917" max="6917" width="23.42578125" customWidth="1"/>
    <col min="6918" max="6918" width="4.140625" customWidth="1"/>
    <col min="6919" max="6920" width="14.140625" bestFit="1" customWidth="1"/>
    <col min="6921" max="6921" width="16.28515625" bestFit="1" customWidth="1"/>
    <col min="6922" max="6923" width="11.7109375" bestFit="1" customWidth="1"/>
    <col min="6924" max="6924" width="12.85546875" bestFit="1" customWidth="1"/>
    <col min="6925" max="6928" width="11.7109375" bestFit="1" customWidth="1"/>
    <col min="7169" max="7169" width="14.85546875" customWidth="1"/>
    <col min="7171" max="7171" width="13.85546875" customWidth="1"/>
    <col min="7172" max="7172" width="12.5703125" customWidth="1"/>
    <col min="7173" max="7173" width="23.42578125" customWidth="1"/>
    <col min="7174" max="7174" width="4.140625" customWidth="1"/>
    <col min="7175" max="7176" width="14.140625" bestFit="1" customWidth="1"/>
    <col min="7177" max="7177" width="16.28515625" bestFit="1" customWidth="1"/>
    <col min="7178" max="7179" width="11.7109375" bestFit="1" customWidth="1"/>
    <col min="7180" max="7180" width="12.85546875" bestFit="1" customWidth="1"/>
    <col min="7181" max="7184" width="11.7109375" bestFit="1" customWidth="1"/>
    <col min="7425" max="7425" width="14.85546875" customWidth="1"/>
    <col min="7427" max="7427" width="13.85546875" customWidth="1"/>
    <col min="7428" max="7428" width="12.5703125" customWidth="1"/>
    <col min="7429" max="7429" width="23.42578125" customWidth="1"/>
    <col min="7430" max="7430" width="4.140625" customWidth="1"/>
    <col min="7431" max="7432" width="14.140625" bestFit="1" customWidth="1"/>
    <col min="7433" max="7433" width="16.28515625" bestFit="1" customWidth="1"/>
    <col min="7434" max="7435" width="11.7109375" bestFit="1" customWidth="1"/>
    <col min="7436" max="7436" width="12.85546875" bestFit="1" customWidth="1"/>
    <col min="7437" max="7440" width="11.7109375" bestFit="1" customWidth="1"/>
    <col min="7681" max="7681" width="14.85546875" customWidth="1"/>
    <col min="7683" max="7683" width="13.85546875" customWidth="1"/>
    <col min="7684" max="7684" width="12.5703125" customWidth="1"/>
    <col min="7685" max="7685" width="23.42578125" customWidth="1"/>
    <col min="7686" max="7686" width="4.140625" customWidth="1"/>
    <col min="7687" max="7688" width="14.140625" bestFit="1" customWidth="1"/>
    <col min="7689" max="7689" width="16.28515625" bestFit="1" customWidth="1"/>
    <col min="7690" max="7691" width="11.7109375" bestFit="1" customWidth="1"/>
    <col min="7692" max="7692" width="12.85546875" bestFit="1" customWidth="1"/>
    <col min="7693" max="7696" width="11.7109375" bestFit="1" customWidth="1"/>
    <col min="7937" max="7937" width="14.85546875" customWidth="1"/>
    <col min="7939" max="7939" width="13.85546875" customWidth="1"/>
    <col min="7940" max="7940" width="12.5703125" customWidth="1"/>
    <col min="7941" max="7941" width="23.42578125" customWidth="1"/>
    <col min="7942" max="7942" width="4.140625" customWidth="1"/>
    <col min="7943" max="7944" width="14.140625" bestFit="1" customWidth="1"/>
    <col min="7945" max="7945" width="16.28515625" bestFit="1" customWidth="1"/>
    <col min="7946" max="7947" width="11.7109375" bestFit="1" customWidth="1"/>
    <col min="7948" max="7948" width="12.85546875" bestFit="1" customWidth="1"/>
    <col min="7949" max="7952" width="11.7109375" bestFit="1" customWidth="1"/>
    <col min="8193" max="8193" width="14.85546875" customWidth="1"/>
    <col min="8195" max="8195" width="13.85546875" customWidth="1"/>
    <col min="8196" max="8196" width="12.5703125" customWidth="1"/>
    <col min="8197" max="8197" width="23.42578125" customWidth="1"/>
    <col min="8198" max="8198" width="4.140625" customWidth="1"/>
    <col min="8199" max="8200" width="14.140625" bestFit="1" customWidth="1"/>
    <col min="8201" max="8201" width="16.28515625" bestFit="1" customWidth="1"/>
    <col min="8202" max="8203" width="11.7109375" bestFit="1" customWidth="1"/>
    <col min="8204" max="8204" width="12.85546875" bestFit="1" customWidth="1"/>
    <col min="8205" max="8208" width="11.7109375" bestFit="1" customWidth="1"/>
    <col min="8449" max="8449" width="14.85546875" customWidth="1"/>
    <col min="8451" max="8451" width="13.85546875" customWidth="1"/>
    <col min="8452" max="8452" width="12.5703125" customWidth="1"/>
    <col min="8453" max="8453" width="23.42578125" customWidth="1"/>
    <col min="8454" max="8454" width="4.140625" customWidth="1"/>
    <col min="8455" max="8456" width="14.140625" bestFit="1" customWidth="1"/>
    <col min="8457" max="8457" width="16.28515625" bestFit="1" customWidth="1"/>
    <col min="8458" max="8459" width="11.7109375" bestFit="1" customWidth="1"/>
    <col min="8460" max="8460" width="12.85546875" bestFit="1" customWidth="1"/>
    <col min="8461" max="8464" width="11.7109375" bestFit="1" customWidth="1"/>
    <col min="8705" max="8705" width="14.85546875" customWidth="1"/>
    <col min="8707" max="8707" width="13.85546875" customWidth="1"/>
    <col min="8708" max="8708" width="12.5703125" customWidth="1"/>
    <col min="8709" max="8709" width="23.42578125" customWidth="1"/>
    <col min="8710" max="8710" width="4.140625" customWidth="1"/>
    <col min="8711" max="8712" width="14.140625" bestFit="1" customWidth="1"/>
    <col min="8713" max="8713" width="16.28515625" bestFit="1" customWidth="1"/>
    <col min="8714" max="8715" width="11.7109375" bestFit="1" customWidth="1"/>
    <col min="8716" max="8716" width="12.85546875" bestFit="1" customWidth="1"/>
    <col min="8717" max="8720" width="11.7109375" bestFit="1" customWidth="1"/>
    <col min="8961" max="8961" width="14.85546875" customWidth="1"/>
    <col min="8963" max="8963" width="13.85546875" customWidth="1"/>
    <col min="8964" max="8964" width="12.5703125" customWidth="1"/>
    <col min="8965" max="8965" width="23.42578125" customWidth="1"/>
    <col min="8966" max="8966" width="4.140625" customWidth="1"/>
    <col min="8967" max="8968" width="14.140625" bestFit="1" customWidth="1"/>
    <col min="8969" max="8969" width="16.28515625" bestFit="1" customWidth="1"/>
    <col min="8970" max="8971" width="11.7109375" bestFit="1" customWidth="1"/>
    <col min="8972" max="8972" width="12.85546875" bestFit="1" customWidth="1"/>
    <col min="8973" max="8976" width="11.7109375" bestFit="1" customWidth="1"/>
    <col min="9217" max="9217" width="14.85546875" customWidth="1"/>
    <col min="9219" max="9219" width="13.85546875" customWidth="1"/>
    <col min="9220" max="9220" width="12.5703125" customWidth="1"/>
    <col min="9221" max="9221" width="23.42578125" customWidth="1"/>
    <col min="9222" max="9222" width="4.140625" customWidth="1"/>
    <col min="9223" max="9224" width="14.140625" bestFit="1" customWidth="1"/>
    <col min="9225" max="9225" width="16.28515625" bestFit="1" customWidth="1"/>
    <col min="9226" max="9227" width="11.7109375" bestFit="1" customWidth="1"/>
    <col min="9228" max="9228" width="12.85546875" bestFit="1" customWidth="1"/>
    <col min="9229" max="9232" width="11.7109375" bestFit="1" customWidth="1"/>
    <col min="9473" max="9473" width="14.85546875" customWidth="1"/>
    <col min="9475" max="9475" width="13.85546875" customWidth="1"/>
    <col min="9476" max="9476" width="12.5703125" customWidth="1"/>
    <col min="9477" max="9477" width="23.42578125" customWidth="1"/>
    <col min="9478" max="9478" width="4.140625" customWidth="1"/>
    <col min="9479" max="9480" width="14.140625" bestFit="1" customWidth="1"/>
    <col min="9481" max="9481" width="16.28515625" bestFit="1" customWidth="1"/>
    <col min="9482" max="9483" width="11.7109375" bestFit="1" customWidth="1"/>
    <col min="9484" max="9484" width="12.85546875" bestFit="1" customWidth="1"/>
    <col min="9485" max="9488" width="11.7109375" bestFit="1" customWidth="1"/>
    <col min="9729" max="9729" width="14.85546875" customWidth="1"/>
    <col min="9731" max="9731" width="13.85546875" customWidth="1"/>
    <col min="9732" max="9732" width="12.5703125" customWidth="1"/>
    <col min="9733" max="9733" width="23.42578125" customWidth="1"/>
    <col min="9734" max="9734" width="4.140625" customWidth="1"/>
    <col min="9735" max="9736" width="14.140625" bestFit="1" customWidth="1"/>
    <col min="9737" max="9737" width="16.28515625" bestFit="1" customWidth="1"/>
    <col min="9738" max="9739" width="11.7109375" bestFit="1" customWidth="1"/>
    <col min="9740" max="9740" width="12.85546875" bestFit="1" customWidth="1"/>
    <col min="9741" max="9744" width="11.7109375" bestFit="1" customWidth="1"/>
    <col min="9985" max="9985" width="14.85546875" customWidth="1"/>
    <col min="9987" max="9987" width="13.85546875" customWidth="1"/>
    <col min="9988" max="9988" width="12.5703125" customWidth="1"/>
    <col min="9989" max="9989" width="23.42578125" customWidth="1"/>
    <col min="9990" max="9990" width="4.140625" customWidth="1"/>
    <col min="9991" max="9992" width="14.140625" bestFit="1" customWidth="1"/>
    <col min="9993" max="9993" width="16.28515625" bestFit="1" customWidth="1"/>
    <col min="9994" max="9995" width="11.7109375" bestFit="1" customWidth="1"/>
    <col min="9996" max="9996" width="12.85546875" bestFit="1" customWidth="1"/>
    <col min="9997" max="10000" width="11.7109375" bestFit="1" customWidth="1"/>
    <col min="10241" max="10241" width="14.85546875" customWidth="1"/>
    <col min="10243" max="10243" width="13.85546875" customWidth="1"/>
    <col min="10244" max="10244" width="12.5703125" customWidth="1"/>
    <col min="10245" max="10245" width="23.42578125" customWidth="1"/>
    <col min="10246" max="10246" width="4.140625" customWidth="1"/>
    <col min="10247" max="10248" width="14.140625" bestFit="1" customWidth="1"/>
    <col min="10249" max="10249" width="16.28515625" bestFit="1" customWidth="1"/>
    <col min="10250" max="10251" width="11.7109375" bestFit="1" customWidth="1"/>
    <col min="10252" max="10252" width="12.85546875" bestFit="1" customWidth="1"/>
    <col min="10253" max="10256" width="11.7109375" bestFit="1" customWidth="1"/>
    <col min="10497" max="10497" width="14.85546875" customWidth="1"/>
    <col min="10499" max="10499" width="13.85546875" customWidth="1"/>
    <col min="10500" max="10500" width="12.5703125" customWidth="1"/>
    <col min="10501" max="10501" width="23.42578125" customWidth="1"/>
    <col min="10502" max="10502" width="4.140625" customWidth="1"/>
    <col min="10503" max="10504" width="14.140625" bestFit="1" customWidth="1"/>
    <col min="10505" max="10505" width="16.28515625" bestFit="1" customWidth="1"/>
    <col min="10506" max="10507" width="11.7109375" bestFit="1" customWidth="1"/>
    <col min="10508" max="10508" width="12.85546875" bestFit="1" customWidth="1"/>
    <col min="10509" max="10512" width="11.7109375" bestFit="1" customWidth="1"/>
    <col min="10753" max="10753" width="14.85546875" customWidth="1"/>
    <col min="10755" max="10755" width="13.85546875" customWidth="1"/>
    <col min="10756" max="10756" width="12.5703125" customWidth="1"/>
    <col min="10757" max="10757" width="23.42578125" customWidth="1"/>
    <col min="10758" max="10758" width="4.140625" customWidth="1"/>
    <col min="10759" max="10760" width="14.140625" bestFit="1" customWidth="1"/>
    <col min="10761" max="10761" width="16.28515625" bestFit="1" customWidth="1"/>
    <col min="10762" max="10763" width="11.7109375" bestFit="1" customWidth="1"/>
    <col min="10764" max="10764" width="12.85546875" bestFit="1" customWidth="1"/>
    <col min="10765" max="10768" width="11.7109375" bestFit="1" customWidth="1"/>
    <col min="11009" max="11009" width="14.85546875" customWidth="1"/>
    <col min="11011" max="11011" width="13.85546875" customWidth="1"/>
    <col min="11012" max="11012" width="12.5703125" customWidth="1"/>
    <col min="11013" max="11013" width="23.42578125" customWidth="1"/>
    <col min="11014" max="11014" width="4.140625" customWidth="1"/>
    <col min="11015" max="11016" width="14.140625" bestFit="1" customWidth="1"/>
    <col min="11017" max="11017" width="16.28515625" bestFit="1" customWidth="1"/>
    <col min="11018" max="11019" width="11.7109375" bestFit="1" customWidth="1"/>
    <col min="11020" max="11020" width="12.85546875" bestFit="1" customWidth="1"/>
    <col min="11021" max="11024" width="11.7109375" bestFit="1" customWidth="1"/>
    <col min="11265" max="11265" width="14.85546875" customWidth="1"/>
    <col min="11267" max="11267" width="13.85546875" customWidth="1"/>
    <col min="11268" max="11268" width="12.5703125" customWidth="1"/>
    <col min="11269" max="11269" width="23.42578125" customWidth="1"/>
    <col min="11270" max="11270" width="4.140625" customWidth="1"/>
    <col min="11271" max="11272" width="14.140625" bestFit="1" customWidth="1"/>
    <col min="11273" max="11273" width="16.28515625" bestFit="1" customWidth="1"/>
    <col min="11274" max="11275" width="11.7109375" bestFit="1" customWidth="1"/>
    <col min="11276" max="11276" width="12.85546875" bestFit="1" customWidth="1"/>
    <col min="11277" max="11280" width="11.7109375" bestFit="1" customWidth="1"/>
    <col min="11521" max="11521" width="14.85546875" customWidth="1"/>
    <col min="11523" max="11523" width="13.85546875" customWidth="1"/>
    <col min="11524" max="11524" width="12.5703125" customWidth="1"/>
    <col min="11525" max="11525" width="23.42578125" customWidth="1"/>
    <col min="11526" max="11526" width="4.140625" customWidth="1"/>
    <col min="11527" max="11528" width="14.140625" bestFit="1" customWidth="1"/>
    <col min="11529" max="11529" width="16.28515625" bestFit="1" customWidth="1"/>
    <col min="11530" max="11531" width="11.7109375" bestFit="1" customWidth="1"/>
    <col min="11532" max="11532" width="12.85546875" bestFit="1" customWidth="1"/>
    <col min="11533" max="11536" width="11.7109375" bestFit="1" customWidth="1"/>
    <col min="11777" max="11777" width="14.85546875" customWidth="1"/>
    <col min="11779" max="11779" width="13.85546875" customWidth="1"/>
    <col min="11780" max="11780" width="12.5703125" customWidth="1"/>
    <col min="11781" max="11781" width="23.42578125" customWidth="1"/>
    <col min="11782" max="11782" width="4.140625" customWidth="1"/>
    <col min="11783" max="11784" width="14.140625" bestFit="1" customWidth="1"/>
    <col min="11785" max="11785" width="16.28515625" bestFit="1" customWidth="1"/>
    <col min="11786" max="11787" width="11.7109375" bestFit="1" customWidth="1"/>
    <col min="11788" max="11788" width="12.85546875" bestFit="1" customWidth="1"/>
    <col min="11789" max="11792" width="11.7109375" bestFit="1" customWidth="1"/>
    <col min="12033" max="12033" width="14.85546875" customWidth="1"/>
    <col min="12035" max="12035" width="13.85546875" customWidth="1"/>
    <col min="12036" max="12036" width="12.5703125" customWidth="1"/>
    <col min="12037" max="12037" width="23.42578125" customWidth="1"/>
    <col min="12038" max="12038" width="4.140625" customWidth="1"/>
    <col min="12039" max="12040" width="14.140625" bestFit="1" customWidth="1"/>
    <col min="12041" max="12041" width="16.28515625" bestFit="1" customWidth="1"/>
    <col min="12042" max="12043" width="11.7109375" bestFit="1" customWidth="1"/>
    <col min="12044" max="12044" width="12.85546875" bestFit="1" customWidth="1"/>
    <col min="12045" max="12048" width="11.7109375" bestFit="1" customWidth="1"/>
    <col min="12289" max="12289" width="14.85546875" customWidth="1"/>
    <col min="12291" max="12291" width="13.85546875" customWidth="1"/>
    <col min="12292" max="12292" width="12.5703125" customWidth="1"/>
    <col min="12293" max="12293" width="23.42578125" customWidth="1"/>
    <col min="12294" max="12294" width="4.140625" customWidth="1"/>
    <col min="12295" max="12296" width="14.140625" bestFit="1" customWidth="1"/>
    <col min="12297" max="12297" width="16.28515625" bestFit="1" customWidth="1"/>
    <col min="12298" max="12299" width="11.7109375" bestFit="1" customWidth="1"/>
    <col min="12300" max="12300" width="12.85546875" bestFit="1" customWidth="1"/>
    <col min="12301" max="12304" width="11.7109375" bestFit="1" customWidth="1"/>
    <col min="12545" max="12545" width="14.85546875" customWidth="1"/>
    <col min="12547" max="12547" width="13.85546875" customWidth="1"/>
    <col min="12548" max="12548" width="12.5703125" customWidth="1"/>
    <col min="12549" max="12549" width="23.42578125" customWidth="1"/>
    <col min="12550" max="12550" width="4.140625" customWidth="1"/>
    <col min="12551" max="12552" width="14.140625" bestFit="1" customWidth="1"/>
    <col min="12553" max="12553" width="16.28515625" bestFit="1" customWidth="1"/>
    <col min="12554" max="12555" width="11.7109375" bestFit="1" customWidth="1"/>
    <col min="12556" max="12556" width="12.85546875" bestFit="1" customWidth="1"/>
    <col min="12557" max="12560" width="11.7109375" bestFit="1" customWidth="1"/>
    <col min="12801" max="12801" width="14.85546875" customWidth="1"/>
    <col min="12803" max="12803" width="13.85546875" customWidth="1"/>
    <col min="12804" max="12804" width="12.5703125" customWidth="1"/>
    <col min="12805" max="12805" width="23.42578125" customWidth="1"/>
    <col min="12806" max="12806" width="4.140625" customWidth="1"/>
    <col min="12807" max="12808" width="14.140625" bestFit="1" customWidth="1"/>
    <col min="12809" max="12809" width="16.28515625" bestFit="1" customWidth="1"/>
    <col min="12810" max="12811" width="11.7109375" bestFit="1" customWidth="1"/>
    <col min="12812" max="12812" width="12.85546875" bestFit="1" customWidth="1"/>
    <col min="12813" max="12816" width="11.7109375" bestFit="1" customWidth="1"/>
    <col min="13057" max="13057" width="14.85546875" customWidth="1"/>
    <col min="13059" max="13059" width="13.85546875" customWidth="1"/>
    <col min="13060" max="13060" width="12.5703125" customWidth="1"/>
    <col min="13061" max="13061" width="23.42578125" customWidth="1"/>
    <col min="13062" max="13062" width="4.140625" customWidth="1"/>
    <col min="13063" max="13064" width="14.140625" bestFit="1" customWidth="1"/>
    <col min="13065" max="13065" width="16.28515625" bestFit="1" customWidth="1"/>
    <col min="13066" max="13067" width="11.7109375" bestFit="1" customWidth="1"/>
    <col min="13068" max="13068" width="12.85546875" bestFit="1" customWidth="1"/>
    <col min="13069" max="13072" width="11.7109375" bestFit="1" customWidth="1"/>
    <col min="13313" max="13313" width="14.85546875" customWidth="1"/>
    <col min="13315" max="13315" width="13.85546875" customWidth="1"/>
    <col min="13316" max="13316" width="12.5703125" customWidth="1"/>
    <col min="13317" max="13317" width="23.42578125" customWidth="1"/>
    <col min="13318" max="13318" width="4.140625" customWidth="1"/>
    <col min="13319" max="13320" width="14.140625" bestFit="1" customWidth="1"/>
    <col min="13321" max="13321" width="16.28515625" bestFit="1" customWidth="1"/>
    <col min="13322" max="13323" width="11.7109375" bestFit="1" customWidth="1"/>
    <col min="13324" max="13324" width="12.85546875" bestFit="1" customWidth="1"/>
    <col min="13325" max="13328" width="11.7109375" bestFit="1" customWidth="1"/>
    <col min="13569" max="13569" width="14.85546875" customWidth="1"/>
    <col min="13571" max="13571" width="13.85546875" customWidth="1"/>
    <col min="13572" max="13572" width="12.5703125" customWidth="1"/>
    <col min="13573" max="13573" width="23.42578125" customWidth="1"/>
    <col min="13574" max="13574" width="4.140625" customWidth="1"/>
    <col min="13575" max="13576" width="14.140625" bestFit="1" customWidth="1"/>
    <col min="13577" max="13577" width="16.28515625" bestFit="1" customWidth="1"/>
    <col min="13578" max="13579" width="11.7109375" bestFit="1" customWidth="1"/>
    <col min="13580" max="13580" width="12.85546875" bestFit="1" customWidth="1"/>
    <col min="13581" max="13584" width="11.7109375" bestFit="1" customWidth="1"/>
    <col min="13825" max="13825" width="14.85546875" customWidth="1"/>
    <col min="13827" max="13827" width="13.85546875" customWidth="1"/>
    <col min="13828" max="13828" width="12.5703125" customWidth="1"/>
    <col min="13829" max="13829" width="23.42578125" customWidth="1"/>
    <col min="13830" max="13830" width="4.140625" customWidth="1"/>
    <col min="13831" max="13832" width="14.140625" bestFit="1" customWidth="1"/>
    <col min="13833" max="13833" width="16.28515625" bestFit="1" customWidth="1"/>
    <col min="13834" max="13835" width="11.7109375" bestFit="1" customWidth="1"/>
    <col min="13836" max="13836" width="12.85546875" bestFit="1" customWidth="1"/>
    <col min="13837" max="13840" width="11.7109375" bestFit="1" customWidth="1"/>
    <col min="14081" max="14081" width="14.85546875" customWidth="1"/>
    <col min="14083" max="14083" width="13.85546875" customWidth="1"/>
    <col min="14084" max="14084" width="12.5703125" customWidth="1"/>
    <col min="14085" max="14085" width="23.42578125" customWidth="1"/>
    <col min="14086" max="14086" width="4.140625" customWidth="1"/>
    <col min="14087" max="14088" width="14.140625" bestFit="1" customWidth="1"/>
    <col min="14089" max="14089" width="16.28515625" bestFit="1" customWidth="1"/>
    <col min="14090" max="14091" width="11.7109375" bestFit="1" customWidth="1"/>
    <col min="14092" max="14092" width="12.85546875" bestFit="1" customWidth="1"/>
    <col min="14093" max="14096" width="11.7109375" bestFit="1" customWidth="1"/>
    <col min="14337" max="14337" width="14.85546875" customWidth="1"/>
    <col min="14339" max="14339" width="13.85546875" customWidth="1"/>
    <col min="14340" max="14340" width="12.5703125" customWidth="1"/>
    <col min="14341" max="14341" width="23.42578125" customWidth="1"/>
    <col min="14342" max="14342" width="4.140625" customWidth="1"/>
    <col min="14343" max="14344" width="14.140625" bestFit="1" customWidth="1"/>
    <col min="14345" max="14345" width="16.28515625" bestFit="1" customWidth="1"/>
    <col min="14346" max="14347" width="11.7109375" bestFit="1" customWidth="1"/>
    <col min="14348" max="14348" width="12.85546875" bestFit="1" customWidth="1"/>
    <col min="14349" max="14352" width="11.7109375" bestFit="1" customWidth="1"/>
    <col min="14593" max="14593" width="14.85546875" customWidth="1"/>
    <col min="14595" max="14595" width="13.85546875" customWidth="1"/>
    <col min="14596" max="14596" width="12.5703125" customWidth="1"/>
    <col min="14597" max="14597" width="23.42578125" customWidth="1"/>
    <col min="14598" max="14598" width="4.140625" customWidth="1"/>
    <col min="14599" max="14600" width="14.140625" bestFit="1" customWidth="1"/>
    <col min="14601" max="14601" width="16.28515625" bestFit="1" customWidth="1"/>
    <col min="14602" max="14603" width="11.7109375" bestFit="1" customWidth="1"/>
    <col min="14604" max="14604" width="12.85546875" bestFit="1" customWidth="1"/>
    <col min="14605" max="14608" width="11.7109375" bestFit="1" customWidth="1"/>
    <col min="14849" max="14849" width="14.85546875" customWidth="1"/>
    <col min="14851" max="14851" width="13.85546875" customWidth="1"/>
    <col min="14852" max="14852" width="12.5703125" customWidth="1"/>
    <col min="14853" max="14853" width="23.42578125" customWidth="1"/>
    <col min="14854" max="14854" width="4.140625" customWidth="1"/>
    <col min="14855" max="14856" width="14.140625" bestFit="1" customWidth="1"/>
    <col min="14857" max="14857" width="16.28515625" bestFit="1" customWidth="1"/>
    <col min="14858" max="14859" width="11.7109375" bestFit="1" customWidth="1"/>
    <col min="14860" max="14860" width="12.85546875" bestFit="1" customWidth="1"/>
    <col min="14861" max="14864" width="11.7109375" bestFit="1" customWidth="1"/>
    <col min="15105" max="15105" width="14.85546875" customWidth="1"/>
    <col min="15107" max="15107" width="13.85546875" customWidth="1"/>
    <col min="15108" max="15108" width="12.5703125" customWidth="1"/>
    <col min="15109" max="15109" width="23.42578125" customWidth="1"/>
    <col min="15110" max="15110" width="4.140625" customWidth="1"/>
    <col min="15111" max="15112" width="14.140625" bestFit="1" customWidth="1"/>
    <col min="15113" max="15113" width="16.28515625" bestFit="1" customWidth="1"/>
    <col min="15114" max="15115" width="11.7109375" bestFit="1" customWidth="1"/>
    <col min="15116" max="15116" width="12.85546875" bestFit="1" customWidth="1"/>
    <col min="15117" max="15120" width="11.7109375" bestFit="1" customWidth="1"/>
    <col min="15361" max="15361" width="14.85546875" customWidth="1"/>
    <col min="15363" max="15363" width="13.85546875" customWidth="1"/>
    <col min="15364" max="15364" width="12.5703125" customWidth="1"/>
    <col min="15365" max="15365" width="23.42578125" customWidth="1"/>
    <col min="15366" max="15366" width="4.140625" customWidth="1"/>
    <col min="15367" max="15368" width="14.140625" bestFit="1" customWidth="1"/>
    <col min="15369" max="15369" width="16.28515625" bestFit="1" customWidth="1"/>
    <col min="15370" max="15371" width="11.7109375" bestFit="1" customWidth="1"/>
    <col min="15372" max="15372" width="12.85546875" bestFit="1" customWidth="1"/>
    <col min="15373" max="15376" width="11.7109375" bestFit="1" customWidth="1"/>
    <col min="15617" max="15617" width="14.85546875" customWidth="1"/>
    <col min="15619" max="15619" width="13.85546875" customWidth="1"/>
    <col min="15620" max="15620" width="12.5703125" customWidth="1"/>
    <col min="15621" max="15621" width="23.42578125" customWidth="1"/>
    <col min="15622" max="15622" width="4.140625" customWidth="1"/>
    <col min="15623" max="15624" width="14.140625" bestFit="1" customWidth="1"/>
    <col min="15625" max="15625" width="16.28515625" bestFit="1" customWidth="1"/>
    <col min="15626" max="15627" width="11.7109375" bestFit="1" customWidth="1"/>
    <col min="15628" max="15628" width="12.85546875" bestFit="1" customWidth="1"/>
    <col min="15629" max="15632" width="11.7109375" bestFit="1" customWidth="1"/>
    <col min="15873" max="15873" width="14.85546875" customWidth="1"/>
    <col min="15875" max="15875" width="13.85546875" customWidth="1"/>
    <col min="15876" max="15876" width="12.5703125" customWidth="1"/>
    <col min="15877" max="15877" width="23.42578125" customWidth="1"/>
    <col min="15878" max="15878" width="4.140625" customWidth="1"/>
    <col min="15879" max="15880" width="14.140625" bestFit="1" customWidth="1"/>
    <col min="15881" max="15881" width="16.28515625" bestFit="1" customWidth="1"/>
    <col min="15882" max="15883" width="11.7109375" bestFit="1" customWidth="1"/>
    <col min="15884" max="15884" width="12.85546875" bestFit="1" customWidth="1"/>
    <col min="15885" max="15888" width="11.7109375" bestFit="1" customWidth="1"/>
    <col min="16129" max="16129" width="14.85546875" customWidth="1"/>
    <col min="16131" max="16131" width="13.85546875" customWidth="1"/>
    <col min="16132" max="16132" width="12.5703125" customWidth="1"/>
    <col min="16133" max="16133" width="23.42578125" customWidth="1"/>
    <col min="16134" max="16134" width="4.140625" customWidth="1"/>
    <col min="16135" max="16136" width="14.140625" bestFit="1" customWidth="1"/>
    <col min="16137" max="16137" width="16.28515625" bestFit="1" customWidth="1"/>
    <col min="16138" max="16139" width="11.7109375" bestFit="1" customWidth="1"/>
    <col min="16140" max="16140" width="12.85546875" bestFit="1" customWidth="1"/>
    <col min="16141" max="16144" width="11.7109375" bestFit="1" customWidth="1"/>
  </cols>
  <sheetData>
    <row r="1" spans="1:16" ht="15.75" thickBot="1" x14ac:dyDescent="0.3"/>
    <row r="2" spans="1:16" ht="15.75" thickBot="1" x14ac:dyDescent="0.3">
      <c r="A2" s="446" t="s">
        <v>0</v>
      </c>
      <c r="B2" s="448" t="s">
        <v>1</v>
      </c>
      <c r="C2" s="446" t="s">
        <v>2</v>
      </c>
      <c r="D2" s="446" t="s">
        <v>3</v>
      </c>
      <c r="E2" s="446" t="s">
        <v>4</v>
      </c>
      <c r="F2" s="418" t="s">
        <v>3</v>
      </c>
      <c r="G2" s="419"/>
      <c r="H2" s="422" t="s">
        <v>5</v>
      </c>
      <c r="I2" s="423"/>
      <c r="J2" s="423"/>
      <c r="K2" s="423"/>
      <c r="L2" s="423"/>
      <c r="M2" s="423"/>
      <c r="N2" s="423"/>
      <c r="O2" s="423"/>
      <c r="P2" s="424"/>
    </row>
    <row r="3" spans="1:16" ht="45.75" thickBot="1" x14ac:dyDescent="0.3">
      <c r="A3" s="447"/>
      <c r="B3" s="449"/>
      <c r="C3" s="447"/>
      <c r="D3" s="447"/>
      <c r="E3" s="447"/>
      <c r="F3" s="420"/>
      <c r="G3" s="421"/>
      <c r="H3" s="1" t="s">
        <v>6</v>
      </c>
      <c r="I3" s="1" t="s">
        <v>7</v>
      </c>
      <c r="J3" s="1" t="s">
        <v>8</v>
      </c>
      <c r="K3" s="1" t="s">
        <v>9</v>
      </c>
      <c r="L3" s="2" t="s">
        <v>10</v>
      </c>
      <c r="M3" s="1" t="s">
        <v>11</v>
      </c>
      <c r="N3" s="1" t="s">
        <v>9</v>
      </c>
      <c r="O3" s="3" t="s">
        <v>12</v>
      </c>
      <c r="P3" s="4" t="s">
        <v>13</v>
      </c>
    </row>
    <row r="4" spans="1:16" ht="43.5" customHeight="1" thickBot="1" x14ac:dyDescent="0.3">
      <c r="A4" s="425" t="s">
        <v>14</v>
      </c>
      <c r="B4" s="5">
        <v>1</v>
      </c>
      <c r="C4" s="6" t="s">
        <v>15</v>
      </c>
      <c r="D4" s="7" t="s">
        <v>16</v>
      </c>
      <c r="E4" s="437" t="s">
        <v>17</v>
      </c>
      <c r="F4" s="438"/>
      <c r="G4" s="439"/>
      <c r="H4" s="429" t="s">
        <v>18</v>
      </c>
      <c r="I4" s="430"/>
      <c r="J4" s="430"/>
      <c r="K4" s="430"/>
      <c r="L4" s="430"/>
      <c r="M4" s="430"/>
      <c r="N4" s="430"/>
      <c r="O4" s="430"/>
      <c r="P4" s="431"/>
    </row>
    <row r="5" spans="1:16" ht="22.5" customHeight="1" x14ac:dyDescent="0.25">
      <c r="A5" s="425"/>
      <c r="B5" s="8">
        <f>+B4+1</f>
        <v>2</v>
      </c>
      <c r="C5" s="440"/>
      <c r="D5" s="441"/>
      <c r="E5" s="9" t="s">
        <v>19</v>
      </c>
      <c r="F5" s="10" t="s">
        <v>20</v>
      </c>
      <c r="G5" s="11">
        <v>24999766</v>
      </c>
      <c r="H5" s="12">
        <v>1200000</v>
      </c>
      <c r="I5" s="13">
        <f>+'[1]CARGO 2'!R106</f>
        <v>5249501.8997193575</v>
      </c>
      <c r="J5" s="8">
        <v>100</v>
      </c>
      <c r="K5" s="12">
        <v>908526</v>
      </c>
      <c r="L5" s="12">
        <f>+J5*K5</f>
        <v>90852600</v>
      </c>
      <c r="M5" s="14">
        <v>0</v>
      </c>
      <c r="N5" s="12">
        <v>908526</v>
      </c>
      <c r="O5" s="14">
        <v>0</v>
      </c>
      <c r="P5" s="15">
        <f>+H5+I5+L5+O5</f>
        <v>97302101.899719357</v>
      </c>
    </row>
    <row r="6" spans="1:16" ht="23.25" x14ac:dyDescent="0.25">
      <c r="A6" s="425"/>
      <c r="B6" s="8">
        <f>+B5+1</f>
        <v>3</v>
      </c>
      <c r="C6" s="442"/>
      <c r="D6" s="443"/>
      <c r="E6" s="16" t="s">
        <v>21</v>
      </c>
      <c r="F6" s="14" t="s">
        <v>20</v>
      </c>
      <c r="G6" s="17">
        <v>10000526</v>
      </c>
      <c r="H6" s="12">
        <v>0</v>
      </c>
      <c r="I6" s="13">
        <f>+'[1]CARGO 2'!R108</f>
        <v>367709.34355689224</v>
      </c>
      <c r="J6" s="8">
        <v>100</v>
      </c>
      <c r="K6" s="12">
        <v>908526</v>
      </c>
      <c r="L6" s="12">
        <f>+J6*K6</f>
        <v>90852600</v>
      </c>
      <c r="M6" s="14">
        <v>0</v>
      </c>
      <c r="N6" s="12">
        <v>908526</v>
      </c>
      <c r="O6" s="14">
        <v>0</v>
      </c>
      <c r="P6" s="15">
        <f>+H6+I6+L6+O6</f>
        <v>91220309.343556896</v>
      </c>
    </row>
    <row r="7" spans="1:16" ht="23.25" x14ac:dyDescent="0.25">
      <c r="A7" s="425"/>
      <c r="B7" s="8">
        <f t="shared" ref="B7:B17" si="0">+B6+1</f>
        <v>4</v>
      </c>
      <c r="C7" s="442"/>
      <c r="D7" s="443"/>
      <c r="E7" s="16" t="s">
        <v>22</v>
      </c>
      <c r="F7" s="14" t="s">
        <v>20</v>
      </c>
      <c r="G7" s="17">
        <v>18603015</v>
      </c>
      <c r="H7" s="18"/>
      <c r="I7" s="19">
        <f>+'[1]CARGO 2'!R110</f>
        <v>1312375.4749298394</v>
      </c>
      <c r="J7" s="8">
        <v>100</v>
      </c>
      <c r="K7" s="12">
        <v>908526</v>
      </c>
      <c r="L7" s="12">
        <f>+J7*K7</f>
        <v>90852600</v>
      </c>
      <c r="M7" s="14">
        <v>0</v>
      </c>
      <c r="N7" s="12">
        <v>908526</v>
      </c>
      <c r="O7" s="14">
        <v>0</v>
      </c>
      <c r="P7" s="15">
        <f>+H7+I7+L7+O7</f>
        <v>92164975.474929839</v>
      </c>
    </row>
    <row r="8" spans="1:16" ht="23.25" x14ac:dyDescent="0.25">
      <c r="A8" s="425"/>
      <c r="B8" s="8">
        <f t="shared" si="0"/>
        <v>5</v>
      </c>
      <c r="C8" s="442"/>
      <c r="D8" s="443"/>
      <c r="E8" s="16" t="s">
        <v>23</v>
      </c>
      <c r="F8" s="14" t="s">
        <v>20</v>
      </c>
      <c r="G8" s="17">
        <v>25181759</v>
      </c>
      <c r="H8" s="18"/>
      <c r="I8" s="19">
        <f>+'[1]CARGO 2'!R110</f>
        <v>1312375.4749298394</v>
      </c>
      <c r="J8" s="8">
        <v>100</v>
      </c>
      <c r="K8" s="12">
        <v>908526</v>
      </c>
      <c r="L8" s="12">
        <f>+J8*K8</f>
        <v>90852600</v>
      </c>
      <c r="M8" s="14">
        <v>0</v>
      </c>
      <c r="N8" s="12">
        <v>908526</v>
      </c>
      <c r="O8" s="14">
        <v>0</v>
      </c>
      <c r="P8" s="15">
        <f>+H8+I8+L8+O8</f>
        <v>92164975.474929839</v>
      </c>
    </row>
    <row r="9" spans="1:16" ht="24" thickBot="1" x14ac:dyDescent="0.3">
      <c r="A9" s="436"/>
      <c r="B9" s="20">
        <f t="shared" si="0"/>
        <v>6</v>
      </c>
      <c r="C9" s="444"/>
      <c r="D9" s="445"/>
      <c r="E9" s="21" t="s">
        <v>24</v>
      </c>
      <c r="F9" s="22" t="s">
        <v>20</v>
      </c>
      <c r="G9" s="23">
        <v>1087984933</v>
      </c>
      <c r="H9" s="24"/>
      <c r="I9" s="25">
        <f>+'[1]CARGO 2'!R112</f>
        <v>1312375.4749298394</v>
      </c>
      <c r="J9" s="20">
        <v>100</v>
      </c>
      <c r="K9" s="26">
        <v>908526</v>
      </c>
      <c r="L9" s="26">
        <f>+J9*K9</f>
        <v>90852600</v>
      </c>
      <c r="M9" s="22">
        <v>0</v>
      </c>
      <c r="N9" s="26">
        <v>908526</v>
      </c>
      <c r="O9" s="22">
        <v>0</v>
      </c>
      <c r="P9" s="27">
        <f>+H9+I9+L9+O9</f>
        <v>92164975.474929839</v>
      </c>
    </row>
    <row r="10" spans="1:16" ht="15.75" thickBot="1" x14ac:dyDescent="0.3">
      <c r="A10" s="446" t="s">
        <v>0</v>
      </c>
      <c r="B10" s="448" t="s">
        <v>1</v>
      </c>
      <c r="C10" s="446" t="s">
        <v>2</v>
      </c>
      <c r="D10" s="446" t="s">
        <v>3</v>
      </c>
      <c r="E10" s="446" t="s">
        <v>4</v>
      </c>
      <c r="F10" s="418" t="s">
        <v>3</v>
      </c>
      <c r="G10" s="419"/>
      <c r="H10" s="422" t="s">
        <v>5</v>
      </c>
      <c r="I10" s="423"/>
      <c r="J10" s="423"/>
      <c r="K10" s="423"/>
      <c r="L10" s="423"/>
      <c r="M10" s="423"/>
      <c r="N10" s="423"/>
      <c r="O10" s="423"/>
      <c r="P10" s="424"/>
    </row>
    <row r="11" spans="1:16" ht="57" customHeight="1" thickBot="1" x14ac:dyDescent="0.3">
      <c r="A11" s="447"/>
      <c r="B11" s="449"/>
      <c r="C11" s="447"/>
      <c r="D11" s="447"/>
      <c r="E11" s="447"/>
      <c r="F11" s="420"/>
      <c r="G11" s="421"/>
      <c r="H11" s="1" t="s">
        <v>6</v>
      </c>
      <c r="I11" s="1" t="s">
        <v>7</v>
      </c>
      <c r="J11" s="1" t="s">
        <v>8</v>
      </c>
      <c r="K11" s="1" t="s">
        <v>9</v>
      </c>
      <c r="L11" s="2" t="s">
        <v>10</v>
      </c>
      <c r="M11" s="1" t="s">
        <v>11</v>
      </c>
      <c r="N11" s="1" t="s">
        <v>9</v>
      </c>
      <c r="O11" s="3" t="s">
        <v>12</v>
      </c>
      <c r="P11" s="4" t="s">
        <v>13</v>
      </c>
    </row>
    <row r="12" spans="1:16" ht="34.5" x14ac:dyDescent="0.25">
      <c r="A12" s="425" t="s">
        <v>25</v>
      </c>
      <c r="B12" s="5">
        <f t="shared" si="0"/>
        <v>1</v>
      </c>
      <c r="C12" s="28" t="s">
        <v>26</v>
      </c>
      <c r="D12" s="29" t="s">
        <v>27</v>
      </c>
      <c r="E12" s="426" t="s">
        <v>17</v>
      </c>
      <c r="F12" s="427"/>
      <c r="G12" s="428"/>
      <c r="H12" s="429" t="s">
        <v>18</v>
      </c>
      <c r="I12" s="430"/>
      <c r="J12" s="430"/>
      <c r="K12" s="430"/>
      <c r="L12" s="430"/>
      <c r="M12" s="430"/>
      <c r="N12" s="430"/>
      <c r="O12" s="430"/>
      <c r="P12" s="431"/>
    </row>
    <row r="13" spans="1:16" ht="23.25" customHeight="1" x14ac:dyDescent="0.25">
      <c r="A13" s="425"/>
      <c r="B13" s="8">
        <f t="shared" si="0"/>
        <v>2</v>
      </c>
      <c r="C13" s="432"/>
      <c r="D13" s="433"/>
      <c r="E13" s="30" t="s">
        <v>28</v>
      </c>
      <c r="F13" s="14" t="s">
        <v>20</v>
      </c>
      <c r="G13" s="31">
        <v>20621116</v>
      </c>
      <c r="H13" s="12">
        <v>1200000</v>
      </c>
      <c r="I13" s="13">
        <v>0</v>
      </c>
      <c r="J13" s="8">
        <v>100</v>
      </c>
      <c r="K13" s="12">
        <v>908526</v>
      </c>
      <c r="L13" s="12">
        <f>+J13*K13</f>
        <v>90852600</v>
      </c>
      <c r="M13" s="14">
        <v>0</v>
      </c>
      <c r="N13" s="12">
        <v>908526</v>
      </c>
      <c r="O13" s="14">
        <v>0</v>
      </c>
      <c r="P13" s="15">
        <f>+H13+I13+L13</f>
        <v>92052600</v>
      </c>
    </row>
    <row r="14" spans="1:16" ht="26.25" customHeight="1" x14ac:dyDescent="0.25">
      <c r="A14" s="425"/>
      <c r="B14" s="8">
        <f>+B13+1</f>
        <v>3</v>
      </c>
      <c r="C14" s="434"/>
      <c r="D14" s="435"/>
      <c r="E14" s="30" t="s">
        <v>29</v>
      </c>
      <c r="F14" s="14" t="s">
        <v>20</v>
      </c>
      <c r="G14" s="32">
        <v>10023618</v>
      </c>
      <c r="H14" s="33"/>
      <c r="I14" s="33"/>
      <c r="J14" s="8">
        <v>100</v>
      </c>
      <c r="K14" s="12">
        <v>908526</v>
      </c>
      <c r="L14" s="12">
        <f>+J14*K14</f>
        <v>90852600</v>
      </c>
      <c r="M14" s="14">
        <v>0</v>
      </c>
      <c r="N14" s="12">
        <v>908526</v>
      </c>
      <c r="O14" s="14">
        <v>0</v>
      </c>
      <c r="P14" s="15">
        <f>+H14+I14+L14</f>
        <v>90852600</v>
      </c>
    </row>
    <row r="15" spans="1:16" ht="21.75" customHeight="1" x14ac:dyDescent="0.25">
      <c r="A15" s="425"/>
      <c r="B15" s="8">
        <f t="shared" si="0"/>
        <v>4</v>
      </c>
      <c r="C15" s="434"/>
      <c r="D15" s="435"/>
      <c r="E15" s="34" t="s">
        <v>30</v>
      </c>
      <c r="F15" s="14" t="s">
        <v>20</v>
      </c>
      <c r="G15" s="31">
        <v>42133707</v>
      </c>
      <c r="H15" s="33"/>
      <c r="I15" s="33"/>
      <c r="J15" s="8">
        <v>100</v>
      </c>
      <c r="K15" s="12">
        <v>908526</v>
      </c>
      <c r="L15" s="12">
        <f>+J15*K15</f>
        <v>90852600</v>
      </c>
      <c r="M15" s="14">
        <v>0</v>
      </c>
      <c r="N15" s="12">
        <v>908526</v>
      </c>
      <c r="O15" s="14">
        <v>0</v>
      </c>
      <c r="P15" s="15">
        <f>+H15+I15+L15</f>
        <v>90852600</v>
      </c>
    </row>
    <row r="16" spans="1:16" ht="23.25" customHeight="1" x14ac:dyDescent="0.25">
      <c r="A16" s="425"/>
      <c r="B16" s="8">
        <f t="shared" si="0"/>
        <v>5</v>
      </c>
      <c r="C16" s="434"/>
      <c r="D16" s="435"/>
      <c r="E16" s="35" t="s">
        <v>31</v>
      </c>
      <c r="F16" s="14" t="s">
        <v>20</v>
      </c>
      <c r="G16" s="31">
        <v>9871006</v>
      </c>
      <c r="H16" s="33"/>
      <c r="I16" s="33"/>
      <c r="J16" s="8">
        <v>100</v>
      </c>
      <c r="K16" s="12">
        <v>908526</v>
      </c>
      <c r="L16" s="12">
        <f>+J16*K16</f>
        <v>90852600</v>
      </c>
      <c r="M16" s="14">
        <v>0</v>
      </c>
      <c r="N16" s="12">
        <v>908526</v>
      </c>
      <c r="O16" s="14">
        <v>0</v>
      </c>
      <c r="P16" s="15">
        <f>+H16+I16+L16</f>
        <v>90852600</v>
      </c>
    </row>
    <row r="17" spans="1:16" ht="27" customHeight="1" thickBot="1" x14ac:dyDescent="0.3">
      <c r="A17" s="425"/>
      <c r="B17" s="8">
        <f t="shared" si="0"/>
        <v>6</v>
      </c>
      <c r="C17" s="434"/>
      <c r="D17" s="435"/>
      <c r="E17" s="35" t="s">
        <v>32</v>
      </c>
      <c r="F17" s="14" t="s">
        <v>20</v>
      </c>
      <c r="G17" s="31">
        <v>1088244118</v>
      </c>
      <c r="H17" s="33"/>
      <c r="I17" s="33"/>
      <c r="J17" s="8">
        <v>100</v>
      </c>
      <c r="K17" s="12">
        <v>908526</v>
      </c>
      <c r="L17" s="12">
        <f>+J17*K17</f>
        <v>90852600</v>
      </c>
      <c r="M17" s="14">
        <v>0</v>
      </c>
      <c r="N17" s="12">
        <v>908526</v>
      </c>
      <c r="O17" s="14">
        <v>0</v>
      </c>
      <c r="P17" s="15">
        <f>+H17+I17+L17</f>
        <v>90852600</v>
      </c>
    </row>
    <row r="18" spans="1:16" ht="15.75" thickBot="1" x14ac:dyDescent="0.3">
      <c r="A18" s="480" t="s">
        <v>0</v>
      </c>
      <c r="B18" s="482" t="s">
        <v>1</v>
      </c>
      <c r="C18" s="480" t="s">
        <v>2</v>
      </c>
      <c r="D18" s="480" t="s">
        <v>3</v>
      </c>
      <c r="E18" s="480" t="s">
        <v>4</v>
      </c>
      <c r="F18" s="474" t="s">
        <v>3</v>
      </c>
      <c r="G18" s="484"/>
      <c r="H18" s="454" t="s">
        <v>5</v>
      </c>
      <c r="I18" s="455"/>
      <c r="J18" s="455"/>
      <c r="K18" s="455"/>
      <c r="L18" s="455"/>
      <c r="M18" s="455"/>
      <c r="N18" s="455"/>
      <c r="O18" s="455"/>
      <c r="P18" s="456"/>
    </row>
    <row r="19" spans="1:16" ht="57" thickBot="1" x14ac:dyDescent="0.3">
      <c r="A19" s="481"/>
      <c r="B19" s="483"/>
      <c r="C19" s="481"/>
      <c r="D19" s="481"/>
      <c r="E19" s="481"/>
      <c r="F19" s="475"/>
      <c r="G19" s="485"/>
      <c r="H19" s="36" t="s">
        <v>6</v>
      </c>
      <c r="I19" s="36" t="s">
        <v>7</v>
      </c>
      <c r="J19" s="36" t="s">
        <v>8</v>
      </c>
      <c r="K19" s="36" t="s">
        <v>9</v>
      </c>
      <c r="L19" s="37" t="s">
        <v>10</v>
      </c>
      <c r="M19" s="36" t="s">
        <v>11</v>
      </c>
      <c r="N19" s="36" t="s">
        <v>9</v>
      </c>
      <c r="O19" s="38" t="s">
        <v>12</v>
      </c>
      <c r="P19" s="39" t="s">
        <v>13</v>
      </c>
    </row>
    <row r="20" spans="1:16" ht="45.75" x14ac:dyDescent="0.25">
      <c r="A20" s="461" t="s">
        <v>33</v>
      </c>
      <c r="B20" s="40">
        <f>+B19+1</f>
        <v>1</v>
      </c>
      <c r="C20" s="41" t="s">
        <v>34</v>
      </c>
      <c r="D20" s="42" t="s">
        <v>35</v>
      </c>
      <c r="E20" s="464" t="s">
        <v>17</v>
      </c>
      <c r="F20" s="465"/>
      <c r="G20" s="466"/>
      <c r="H20" s="467" t="s">
        <v>18</v>
      </c>
      <c r="I20" s="468"/>
      <c r="J20" s="468"/>
      <c r="K20" s="468"/>
      <c r="L20" s="468"/>
      <c r="M20" s="468"/>
      <c r="N20" s="468"/>
      <c r="O20" s="468"/>
      <c r="P20" s="469"/>
    </row>
    <row r="21" spans="1:16" ht="23.25" x14ac:dyDescent="0.25">
      <c r="A21" s="462"/>
      <c r="B21" s="8">
        <f>+B20+1</f>
        <v>2</v>
      </c>
      <c r="C21" s="470"/>
      <c r="D21" s="471"/>
      <c r="E21" s="35" t="s">
        <v>36</v>
      </c>
      <c r="F21" s="14" t="s">
        <v>20</v>
      </c>
      <c r="G21" s="43">
        <v>11695028</v>
      </c>
      <c r="H21" s="12"/>
      <c r="I21" s="13">
        <v>0</v>
      </c>
      <c r="J21" s="8">
        <v>100</v>
      </c>
      <c r="K21" s="12">
        <v>908526</v>
      </c>
      <c r="L21" s="12">
        <f>+J21*K21</f>
        <v>90852600</v>
      </c>
      <c r="M21" s="14">
        <v>0</v>
      </c>
      <c r="N21" s="12">
        <v>908526</v>
      </c>
      <c r="O21" s="14">
        <v>0</v>
      </c>
      <c r="P21" s="15">
        <f>+H21+I21+L21</f>
        <v>90852600</v>
      </c>
    </row>
    <row r="22" spans="1:16" ht="24" thickBot="1" x14ac:dyDescent="0.3">
      <c r="A22" s="463"/>
      <c r="B22" s="20">
        <f>+B21+1</f>
        <v>3</v>
      </c>
      <c r="C22" s="472"/>
      <c r="D22" s="473"/>
      <c r="E22" s="45" t="s">
        <v>37</v>
      </c>
      <c r="F22" s="22" t="s">
        <v>20</v>
      </c>
      <c r="G22" s="46">
        <v>26322565</v>
      </c>
      <c r="H22" s="47"/>
      <c r="I22" s="47"/>
      <c r="J22" s="20">
        <v>100</v>
      </c>
      <c r="K22" s="26">
        <v>908526</v>
      </c>
      <c r="L22" s="26">
        <f>+J22*K22</f>
        <v>90852600</v>
      </c>
      <c r="M22" s="22">
        <v>0</v>
      </c>
      <c r="N22" s="26">
        <v>908526</v>
      </c>
      <c r="O22" s="22">
        <v>0</v>
      </c>
      <c r="P22" s="27">
        <f>+H22+I22+L22</f>
        <v>90852600</v>
      </c>
    </row>
    <row r="23" spans="1:16" ht="15.75" thickBot="1" x14ac:dyDescent="0.3">
      <c r="A23" s="474" t="s">
        <v>0</v>
      </c>
      <c r="B23" s="476" t="s">
        <v>1</v>
      </c>
      <c r="C23" s="478" t="s">
        <v>2</v>
      </c>
      <c r="D23" s="478" t="s">
        <v>3</v>
      </c>
      <c r="E23" s="478" t="s">
        <v>4</v>
      </c>
      <c r="F23" s="450" t="s">
        <v>3</v>
      </c>
      <c r="G23" s="451"/>
      <c r="H23" s="454" t="s">
        <v>5</v>
      </c>
      <c r="I23" s="455"/>
      <c r="J23" s="455"/>
      <c r="K23" s="455"/>
      <c r="L23" s="455"/>
      <c r="M23" s="455"/>
      <c r="N23" s="455"/>
      <c r="O23" s="455"/>
      <c r="P23" s="456"/>
    </row>
    <row r="24" spans="1:16" ht="57" thickBot="1" x14ac:dyDescent="0.3">
      <c r="A24" s="475"/>
      <c r="B24" s="477"/>
      <c r="C24" s="479"/>
      <c r="D24" s="479"/>
      <c r="E24" s="479"/>
      <c r="F24" s="452"/>
      <c r="G24" s="453"/>
      <c r="H24" s="36" t="s">
        <v>6</v>
      </c>
      <c r="I24" s="36" t="s">
        <v>7</v>
      </c>
      <c r="J24" s="36" t="s">
        <v>8</v>
      </c>
      <c r="K24" s="36" t="s">
        <v>9</v>
      </c>
      <c r="L24" s="37" t="s">
        <v>10</v>
      </c>
      <c r="M24" s="36" t="s">
        <v>11</v>
      </c>
      <c r="N24" s="36" t="s">
        <v>9</v>
      </c>
      <c r="O24" s="38" t="s">
        <v>12</v>
      </c>
      <c r="P24" s="39" t="s">
        <v>13</v>
      </c>
    </row>
    <row r="25" spans="1:16" ht="45.75" customHeight="1" x14ac:dyDescent="0.25">
      <c r="A25" s="457" t="s">
        <v>38</v>
      </c>
      <c r="B25" s="48">
        <f>+B24+1</f>
        <v>1</v>
      </c>
      <c r="C25" s="49" t="s">
        <v>39</v>
      </c>
      <c r="D25" s="50" t="s">
        <v>40</v>
      </c>
      <c r="E25" s="426" t="s">
        <v>17</v>
      </c>
      <c r="F25" s="427"/>
      <c r="G25" s="428"/>
      <c r="H25" s="429" t="s">
        <v>18</v>
      </c>
      <c r="I25" s="430"/>
      <c r="J25" s="430"/>
      <c r="K25" s="430"/>
      <c r="L25" s="430"/>
      <c r="M25" s="430"/>
      <c r="N25" s="430"/>
      <c r="O25" s="430"/>
      <c r="P25" s="431"/>
    </row>
    <row r="26" spans="1:16" ht="15.75" thickBot="1" x14ac:dyDescent="0.3">
      <c r="A26" s="458"/>
      <c r="B26" s="51">
        <f>+B25+1</f>
        <v>2</v>
      </c>
      <c r="C26" s="459"/>
      <c r="D26" s="460"/>
      <c r="E26" s="52" t="s">
        <v>41</v>
      </c>
      <c r="F26" s="22" t="s">
        <v>20</v>
      </c>
      <c r="G26" s="53">
        <v>25000959</v>
      </c>
      <c r="H26" s="26"/>
      <c r="I26" s="54">
        <v>0</v>
      </c>
      <c r="J26" s="20">
        <v>50</v>
      </c>
      <c r="K26" s="26">
        <v>908526</v>
      </c>
      <c r="L26" s="26">
        <f>+J26*K26</f>
        <v>45426300</v>
      </c>
      <c r="M26" s="22">
        <v>0</v>
      </c>
      <c r="N26" s="26">
        <v>908526</v>
      </c>
      <c r="O26" s="22">
        <v>0</v>
      </c>
      <c r="P26" s="27">
        <f>+H26+I26+L26</f>
        <v>45426300</v>
      </c>
    </row>
    <row r="27" spans="1:16" ht="15.75" thickBot="1" x14ac:dyDescent="0.3">
      <c r="A27" s="474" t="s">
        <v>0</v>
      </c>
      <c r="B27" s="476" t="s">
        <v>1</v>
      </c>
      <c r="C27" s="478" t="s">
        <v>2</v>
      </c>
      <c r="D27" s="478" t="s">
        <v>3</v>
      </c>
      <c r="E27" s="478" t="s">
        <v>4</v>
      </c>
      <c r="F27" s="450" t="s">
        <v>3</v>
      </c>
      <c r="G27" s="451"/>
      <c r="H27" s="454" t="s">
        <v>5</v>
      </c>
      <c r="I27" s="455"/>
      <c r="J27" s="455"/>
      <c r="K27" s="455"/>
      <c r="L27" s="455"/>
      <c r="M27" s="455"/>
      <c r="N27" s="455"/>
      <c r="O27" s="455"/>
      <c r="P27" s="456"/>
    </row>
    <row r="28" spans="1:16" ht="57" thickBot="1" x14ac:dyDescent="0.3">
      <c r="A28" s="494"/>
      <c r="B28" s="495"/>
      <c r="C28" s="496"/>
      <c r="D28" s="496"/>
      <c r="E28" s="496"/>
      <c r="F28" s="486"/>
      <c r="G28" s="487"/>
      <c r="H28" s="55" t="s">
        <v>6</v>
      </c>
      <c r="I28" s="55" t="s">
        <v>7</v>
      </c>
      <c r="J28" s="55" t="s">
        <v>8</v>
      </c>
      <c r="K28" s="55" t="s">
        <v>9</v>
      </c>
      <c r="L28" s="56" t="s">
        <v>10</v>
      </c>
      <c r="M28" s="55" t="s">
        <v>11</v>
      </c>
      <c r="N28" s="55" t="s">
        <v>9</v>
      </c>
      <c r="O28" s="57" t="s">
        <v>12</v>
      </c>
      <c r="P28" s="58" t="s">
        <v>13</v>
      </c>
    </row>
    <row r="29" spans="1:16" ht="27.75" customHeight="1" x14ac:dyDescent="0.25">
      <c r="A29" s="462" t="s">
        <v>42</v>
      </c>
      <c r="B29" s="40">
        <f>+B28+1</f>
        <v>1</v>
      </c>
      <c r="C29" s="49" t="s">
        <v>43</v>
      </c>
      <c r="D29" s="33" t="s">
        <v>44</v>
      </c>
      <c r="E29" s="464" t="s">
        <v>17</v>
      </c>
      <c r="F29" s="465"/>
      <c r="G29" s="466"/>
      <c r="H29" s="467" t="s">
        <v>18</v>
      </c>
      <c r="I29" s="468"/>
      <c r="J29" s="468"/>
      <c r="K29" s="468"/>
      <c r="L29" s="468"/>
      <c r="M29" s="468"/>
      <c r="N29" s="468"/>
      <c r="O29" s="468"/>
      <c r="P29" s="469"/>
    </row>
    <row r="30" spans="1:16" ht="23.25" x14ac:dyDescent="0.25">
      <c r="A30" s="462"/>
      <c r="B30" s="8">
        <f>+B29+1</f>
        <v>2</v>
      </c>
      <c r="C30" s="490"/>
      <c r="D30" s="491"/>
      <c r="E30" s="35" t="s">
        <v>45</v>
      </c>
      <c r="F30" s="14" t="s">
        <v>20</v>
      </c>
      <c r="G30" s="43">
        <v>42796612</v>
      </c>
      <c r="H30" s="12">
        <v>1200000</v>
      </c>
      <c r="I30" s="59">
        <f>+'[1]CARGO 32 LUIS A. MAYA RIOS'!H65</f>
        <v>325094376.74073422</v>
      </c>
      <c r="J30" s="8">
        <v>100</v>
      </c>
      <c r="K30" s="12">
        <v>908526</v>
      </c>
      <c r="L30" s="12">
        <f>+J30*K30</f>
        <v>90852600</v>
      </c>
      <c r="M30" s="14">
        <v>0</v>
      </c>
      <c r="N30" s="12">
        <v>908526</v>
      </c>
      <c r="O30" s="14">
        <v>0</v>
      </c>
      <c r="P30" s="15">
        <f>+H30+I30+L30</f>
        <v>417146976.74073422</v>
      </c>
    </row>
    <row r="31" spans="1:16" ht="24" thickBot="1" x14ac:dyDescent="0.3">
      <c r="A31" s="463"/>
      <c r="B31" s="60">
        <f>+B30+1</f>
        <v>3</v>
      </c>
      <c r="C31" s="492"/>
      <c r="D31" s="493"/>
      <c r="E31" s="45" t="s">
        <v>46</v>
      </c>
      <c r="F31" s="22" t="s">
        <v>20</v>
      </c>
      <c r="G31" s="53">
        <v>1078636703</v>
      </c>
      <c r="H31" s="47"/>
      <c r="I31" s="61">
        <f>+'[1]CARGO 32 LUIS A. MAYA RIOS'!I83</f>
        <v>329256584.18103927</v>
      </c>
      <c r="J31" s="20">
        <v>100</v>
      </c>
      <c r="K31" s="26">
        <v>908526</v>
      </c>
      <c r="L31" s="26">
        <f>+J31*K31</f>
        <v>90852600</v>
      </c>
      <c r="M31" s="22">
        <v>0</v>
      </c>
      <c r="N31" s="26">
        <v>908526</v>
      </c>
      <c r="O31" s="22">
        <v>0</v>
      </c>
      <c r="P31" s="27">
        <f>+H31+I31+L31</f>
        <v>420109184.18103927</v>
      </c>
    </row>
    <row r="32" spans="1:16" ht="15.75" thickBot="1" x14ac:dyDescent="0.3">
      <c r="A32" s="474" t="s">
        <v>0</v>
      </c>
      <c r="B32" s="476" t="s">
        <v>1</v>
      </c>
      <c r="C32" s="478" t="s">
        <v>2</v>
      </c>
      <c r="D32" s="478" t="s">
        <v>3</v>
      </c>
      <c r="E32" s="478" t="s">
        <v>4</v>
      </c>
      <c r="F32" s="450" t="s">
        <v>3</v>
      </c>
      <c r="G32" s="451"/>
      <c r="H32" s="454" t="s">
        <v>5</v>
      </c>
      <c r="I32" s="455"/>
      <c r="J32" s="455"/>
      <c r="K32" s="455"/>
      <c r="L32" s="455"/>
      <c r="M32" s="455"/>
      <c r="N32" s="455"/>
      <c r="O32" s="455"/>
      <c r="P32" s="456"/>
    </row>
    <row r="33" spans="1:19" ht="57" thickBot="1" x14ac:dyDescent="0.3">
      <c r="A33" s="494"/>
      <c r="B33" s="495"/>
      <c r="C33" s="496"/>
      <c r="D33" s="496"/>
      <c r="E33" s="496"/>
      <c r="F33" s="486"/>
      <c r="G33" s="487"/>
      <c r="H33" s="55" t="s">
        <v>6</v>
      </c>
      <c r="I33" s="55" t="s">
        <v>7</v>
      </c>
      <c r="J33" s="55" t="s">
        <v>8</v>
      </c>
      <c r="K33" s="55" t="s">
        <v>9</v>
      </c>
      <c r="L33" s="56" t="s">
        <v>10</v>
      </c>
      <c r="M33" s="55" t="s">
        <v>11</v>
      </c>
      <c r="N33" s="55" t="s">
        <v>9</v>
      </c>
      <c r="O33" s="57" t="s">
        <v>12</v>
      </c>
      <c r="P33" s="58" t="s">
        <v>13</v>
      </c>
    </row>
    <row r="34" spans="1:19" ht="34.5" x14ac:dyDescent="0.25">
      <c r="A34" s="461" t="s">
        <v>47</v>
      </c>
      <c r="B34" s="62">
        <v>1</v>
      </c>
      <c r="C34" s="63" t="s">
        <v>48</v>
      </c>
      <c r="D34" s="62" t="s">
        <v>49</v>
      </c>
      <c r="E34" s="464" t="s">
        <v>17</v>
      </c>
      <c r="F34" s="465"/>
      <c r="G34" s="466"/>
      <c r="H34" s="467" t="s">
        <v>18</v>
      </c>
      <c r="I34" s="468"/>
      <c r="J34" s="468"/>
      <c r="K34" s="468"/>
      <c r="L34" s="468"/>
      <c r="M34" s="468"/>
      <c r="N34" s="468"/>
      <c r="O34" s="468"/>
      <c r="P34" s="469"/>
    </row>
    <row r="35" spans="1:19" ht="23.25" x14ac:dyDescent="0.25">
      <c r="A35" s="462"/>
      <c r="B35" s="64">
        <f t="shared" ref="B35:B40" si="1">+B34+1</f>
        <v>2</v>
      </c>
      <c r="C35" s="470"/>
      <c r="D35" s="471"/>
      <c r="E35" s="35" t="s">
        <v>50</v>
      </c>
      <c r="F35" s="8" t="s">
        <v>20</v>
      </c>
      <c r="G35" s="43">
        <v>25004574</v>
      </c>
      <c r="H35" s="65"/>
      <c r="I35" s="13">
        <v>0</v>
      </c>
      <c r="J35" s="8">
        <v>100</v>
      </c>
      <c r="K35" s="12">
        <v>908526</v>
      </c>
      <c r="L35" s="12">
        <f t="shared" ref="L35:L40" si="2">+J35*K35</f>
        <v>90852600</v>
      </c>
      <c r="M35" s="14">
        <v>0</v>
      </c>
      <c r="N35" s="12">
        <v>908526</v>
      </c>
      <c r="O35" s="14">
        <v>0</v>
      </c>
      <c r="P35" s="15">
        <f t="shared" ref="P35:P40" si="3">+H35+I35+L35</f>
        <v>90852600</v>
      </c>
    </row>
    <row r="36" spans="1:19" ht="23.25" x14ac:dyDescent="0.25">
      <c r="A36" s="462"/>
      <c r="B36" s="64">
        <f t="shared" si="1"/>
        <v>3</v>
      </c>
      <c r="C36" s="488"/>
      <c r="D36" s="489"/>
      <c r="E36" s="35" t="s">
        <v>51</v>
      </c>
      <c r="F36" s="8" t="s">
        <v>20</v>
      </c>
      <c r="G36" s="43">
        <v>25000616</v>
      </c>
      <c r="H36" s="65"/>
      <c r="I36" s="13">
        <v>0</v>
      </c>
      <c r="J36" s="8">
        <v>100</v>
      </c>
      <c r="K36" s="12">
        <v>908526</v>
      </c>
      <c r="L36" s="12">
        <f t="shared" si="2"/>
        <v>90852600</v>
      </c>
      <c r="M36" s="14">
        <v>0</v>
      </c>
      <c r="N36" s="12">
        <v>908526</v>
      </c>
      <c r="O36" s="14">
        <v>0</v>
      </c>
      <c r="P36" s="15">
        <f t="shared" si="3"/>
        <v>90852600</v>
      </c>
    </row>
    <row r="37" spans="1:19" ht="23.25" x14ac:dyDescent="0.25">
      <c r="A37" s="462"/>
      <c r="B37" s="64">
        <f t="shared" si="1"/>
        <v>4</v>
      </c>
      <c r="C37" s="488"/>
      <c r="D37" s="489"/>
      <c r="E37" s="35" t="s">
        <v>52</v>
      </c>
      <c r="F37" s="8" t="s">
        <v>20</v>
      </c>
      <c r="G37" s="43">
        <v>10117092</v>
      </c>
      <c r="H37" s="65"/>
      <c r="I37" s="13">
        <v>0</v>
      </c>
      <c r="J37" s="8">
        <v>100</v>
      </c>
      <c r="K37" s="12">
        <v>908526</v>
      </c>
      <c r="L37" s="12">
        <f t="shared" si="2"/>
        <v>90852600</v>
      </c>
      <c r="M37" s="14">
        <v>0</v>
      </c>
      <c r="N37" s="12">
        <v>908526</v>
      </c>
      <c r="O37" s="14">
        <v>0</v>
      </c>
      <c r="P37" s="15">
        <f t="shared" si="3"/>
        <v>90852600</v>
      </c>
    </row>
    <row r="38" spans="1:19" ht="23.25" x14ac:dyDescent="0.25">
      <c r="A38" s="462"/>
      <c r="B38" s="64">
        <f t="shared" si="1"/>
        <v>5</v>
      </c>
      <c r="C38" s="488"/>
      <c r="D38" s="489"/>
      <c r="E38" s="35" t="s">
        <v>53</v>
      </c>
      <c r="F38" s="8" t="s">
        <v>20</v>
      </c>
      <c r="G38" s="43">
        <v>18602839</v>
      </c>
      <c r="H38" s="65"/>
      <c r="I38" s="13">
        <v>0</v>
      </c>
      <c r="J38" s="8">
        <v>100</v>
      </c>
      <c r="K38" s="12">
        <v>908526</v>
      </c>
      <c r="L38" s="12">
        <f t="shared" si="2"/>
        <v>90852600</v>
      </c>
      <c r="M38" s="14">
        <v>0</v>
      </c>
      <c r="N38" s="12">
        <v>908526</v>
      </c>
      <c r="O38" s="14">
        <v>0</v>
      </c>
      <c r="P38" s="15">
        <f t="shared" si="3"/>
        <v>90852600</v>
      </c>
    </row>
    <row r="39" spans="1:19" ht="23.25" x14ac:dyDescent="0.25">
      <c r="A39" s="462"/>
      <c r="B39" s="64">
        <f t="shared" si="1"/>
        <v>6</v>
      </c>
      <c r="C39" s="488"/>
      <c r="D39" s="489"/>
      <c r="E39" s="35" t="s">
        <v>54</v>
      </c>
      <c r="F39" s="8" t="s">
        <v>20</v>
      </c>
      <c r="G39" s="43">
        <v>25000415</v>
      </c>
      <c r="H39" s="65"/>
      <c r="I39" s="13">
        <v>0</v>
      </c>
      <c r="J39" s="8">
        <v>100</v>
      </c>
      <c r="K39" s="12">
        <v>908526</v>
      </c>
      <c r="L39" s="12">
        <f t="shared" si="2"/>
        <v>90852600</v>
      </c>
      <c r="M39" s="14">
        <v>0</v>
      </c>
      <c r="N39" s="12">
        <v>908526</v>
      </c>
      <c r="O39" s="14">
        <v>0</v>
      </c>
      <c r="P39" s="15">
        <f t="shared" si="3"/>
        <v>90852600</v>
      </c>
    </row>
    <row r="40" spans="1:19" ht="15.75" thickBot="1" x14ac:dyDescent="0.3">
      <c r="A40" s="463"/>
      <c r="B40" s="66">
        <f t="shared" si="1"/>
        <v>7</v>
      </c>
      <c r="C40" s="472"/>
      <c r="D40" s="473"/>
      <c r="E40" s="67" t="s">
        <v>55</v>
      </c>
      <c r="F40" s="20" t="s">
        <v>20</v>
      </c>
      <c r="G40" s="68">
        <v>42146104</v>
      </c>
      <c r="H40" s="61"/>
      <c r="I40" s="54">
        <v>0</v>
      </c>
      <c r="J40" s="20">
        <v>100</v>
      </c>
      <c r="K40" s="26">
        <v>908526</v>
      </c>
      <c r="L40" s="26">
        <f t="shared" si="2"/>
        <v>90852600</v>
      </c>
      <c r="M40" s="22">
        <v>0</v>
      </c>
      <c r="N40" s="26">
        <v>908526</v>
      </c>
      <c r="O40" s="22">
        <v>0</v>
      </c>
      <c r="P40" s="27">
        <f t="shared" si="3"/>
        <v>90852600</v>
      </c>
    </row>
    <row r="41" spans="1:19" ht="15.75" thickBot="1" x14ac:dyDescent="0.3">
      <c r="A41" s="474" t="s">
        <v>0</v>
      </c>
      <c r="B41" s="476" t="s">
        <v>1</v>
      </c>
      <c r="C41" s="478" t="s">
        <v>2</v>
      </c>
      <c r="D41" s="478" t="s">
        <v>3</v>
      </c>
      <c r="E41" s="478" t="s">
        <v>4</v>
      </c>
      <c r="F41" s="450" t="s">
        <v>3</v>
      </c>
      <c r="G41" s="451"/>
      <c r="H41" s="454" t="s">
        <v>5</v>
      </c>
      <c r="I41" s="455"/>
      <c r="J41" s="455"/>
      <c r="K41" s="455"/>
      <c r="L41" s="455"/>
      <c r="M41" s="455"/>
      <c r="N41" s="455"/>
      <c r="O41" s="455"/>
      <c r="P41" s="456"/>
    </row>
    <row r="42" spans="1:19" ht="57" thickBot="1" x14ac:dyDescent="0.3">
      <c r="A42" s="494"/>
      <c r="B42" s="495"/>
      <c r="C42" s="479"/>
      <c r="D42" s="496"/>
      <c r="E42" s="496"/>
      <c r="F42" s="486"/>
      <c r="G42" s="487"/>
      <c r="H42" s="55" t="s">
        <v>6</v>
      </c>
      <c r="I42" s="55" t="s">
        <v>7</v>
      </c>
      <c r="J42" s="55" t="s">
        <v>8</v>
      </c>
      <c r="K42" s="55" t="s">
        <v>9</v>
      </c>
      <c r="L42" s="56" t="s">
        <v>10</v>
      </c>
      <c r="M42" s="55" t="s">
        <v>11</v>
      </c>
      <c r="N42" s="55" t="s">
        <v>9</v>
      </c>
      <c r="O42" s="57" t="s">
        <v>12</v>
      </c>
      <c r="P42" s="58" t="s">
        <v>13</v>
      </c>
    </row>
    <row r="43" spans="1:19" ht="39.75" customHeight="1" thickBot="1" x14ac:dyDescent="0.3">
      <c r="A43" s="462" t="s">
        <v>56</v>
      </c>
      <c r="B43" s="62">
        <v>1</v>
      </c>
      <c r="C43" s="69" t="s">
        <v>57</v>
      </c>
      <c r="D43" s="33" t="s">
        <v>58</v>
      </c>
      <c r="E43" s="501" t="s">
        <v>17</v>
      </c>
      <c r="F43" s="502"/>
      <c r="G43" s="503"/>
      <c r="H43" s="467" t="s">
        <v>18</v>
      </c>
      <c r="I43" s="468"/>
      <c r="J43" s="468"/>
      <c r="K43" s="468"/>
      <c r="L43" s="468"/>
      <c r="M43" s="468"/>
      <c r="N43" s="468"/>
      <c r="O43" s="468"/>
      <c r="P43" s="469"/>
    </row>
    <row r="44" spans="1:19" x14ac:dyDescent="0.25">
      <c r="A44" s="462"/>
      <c r="B44" s="70">
        <f>+B43+1</f>
        <v>2</v>
      </c>
      <c r="C44" s="470"/>
      <c r="D44" s="471"/>
      <c r="E44" s="71" t="s">
        <v>59</v>
      </c>
      <c r="F44" s="72" t="s">
        <v>20</v>
      </c>
      <c r="G44" s="73">
        <v>26322718</v>
      </c>
      <c r="H44" s="65">
        <f>+'[1]CARGO 35  ORLANDO BOLIVAR'!J24</f>
        <v>1200000</v>
      </c>
      <c r="I44" s="13">
        <f>+'[1]CARGO 35  ORLANDO BOLIVAR'!H65</f>
        <v>276247204.21528357</v>
      </c>
      <c r="J44" s="8">
        <v>200</v>
      </c>
      <c r="K44" s="12">
        <v>908526</v>
      </c>
      <c r="L44" s="12">
        <f>+J44*K44</f>
        <v>181705200</v>
      </c>
      <c r="M44" s="14">
        <v>0</v>
      </c>
      <c r="N44" s="12">
        <v>908526</v>
      </c>
      <c r="O44" s="14">
        <v>0</v>
      </c>
      <c r="P44" s="15">
        <f>+H44+I44+L44</f>
        <v>459152404.21528357</v>
      </c>
      <c r="S44">
        <f>11*23</f>
        <v>253</v>
      </c>
    </row>
    <row r="45" spans="1:19" ht="24.75" customHeight="1" x14ac:dyDescent="0.25">
      <c r="A45" s="462"/>
      <c r="B45" s="70">
        <f>+B44+1</f>
        <v>3</v>
      </c>
      <c r="C45" s="488"/>
      <c r="D45" s="489"/>
      <c r="E45" s="30" t="s">
        <v>60</v>
      </c>
      <c r="F45" s="74" t="s">
        <v>20</v>
      </c>
      <c r="G45" s="75">
        <v>9161800</v>
      </c>
      <c r="H45" s="65"/>
      <c r="I45" s="65"/>
      <c r="J45" s="8">
        <v>200</v>
      </c>
      <c r="K45" s="12">
        <v>908526</v>
      </c>
      <c r="L45" s="12">
        <f>+J45*K45</f>
        <v>181705200</v>
      </c>
      <c r="M45" s="14">
        <v>0</v>
      </c>
      <c r="N45" s="12">
        <v>908526</v>
      </c>
      <c r="O45" s="14">
        <v>0</v>
      </c>
      <c r="P45" s="15">
        <f>+H45+I45+L45</f>
        <v>181705200</v>
      </c>
      <c r="S45">
        <v>24</v>
      </c>
    </row>
    <row r="46" spans="1:19" x14ac:dyDescent="0.25">
      <c r="A46" s="462"/>
      <c r="B46" s="70">
        <f>+B45+1</f>
        <v>4</v>
      </c>
      <c r="C46" s="488"/>
      <c r="D46" s="489"/>
      <c r="E46" s="30" t="s">
        <v>61</v>
      </c>
      <c r="F46" s="74" t="s">
        <v>20</v>
      </c>
      <c r="G46" s="75">
        <v>12402702</v>
      </c>
      <c r="H46" s="65"/>
      <c r="I46" s="65"/>
      <c r="J46" s="8">
        <v>200</v>
      </c>
      <c r="K46" s="12">
        <v>908526</v>
      </c>
      <c r="L46" s="12">
        <f>+J46*K46</f>
        <v>181705200</v>
      </c>
      <c r="M46" s="14">
        <v>0</v>
      </c>
      <c r="N46" s="12">
        <v>908526</v>
      </c>
      <c r="O46" s="14">
        <v>0</v>
      </c>
      <c r="P46" s="15">
        <f>+H46+I46+L46</f>
        <v>181705200</v>
      </c>
      <c r="S46">
        <f>6*11</f>
        <v>66</v>
      </c>
    </row>
    <row r="47" spans="1:19" ht="15.75" thickBot="1" x14ac:dyDescent="0.3">
      <c r="A47" s="463"/>
      <c r="B47" s="78">
        <f>+B46+1</f>
        <v>5</v>
      </c>
      <c r="C47" s="472"/>
      <c r="D47" s="473"/>
      <c r="E47" s="91" t="s">
        <v>62</v>
      </c>
      <c r="F47" s="80" t="s">
        <v>20</v>
      </c>
      <c r="G47" s="375">
        <v>12402701</v>
      </c>
      <c r="H47" s="61"/>
      <c r="I47" s="61"/>
      <c r="J47" s="20">
        <v>200</v>
      </c>
      <c r="K47" s="26">
        <v>908526</v>
      </c>
      <c r="L47" s="26">
        <f>+J47*K47</f>
        <v>181705200</v>
      </c>
      <c r="M47" s="22">
        <v>0</v>
      </c>
      <c r="N47" s="26">
        <v>908526</v>
      </c>
      <c r="O47" s="22">
        <v>0</v>
      </c>
      <c r="P47" s="27">
        <f>+H47+I47+L47</f>
        <v>181705200</v>
      </c>
      <c r="S47">
        <f>6*11000</f>
        <v>66000</v>
      </c>
    </row>
    <row r="48" spans="1:19" ht="15.75" thickBot="1" x14ac:dyDescent="0.3">
      <c r="A48" s="474" t="s">
        <v>0</v>
      </c>
      <c r="B48" s="476" t="s">
        <v>1</v>
      </c>
      <c r="C48" s="478" t="s">
        <v>2</v>
      </c>
      <c r="D48" s="478" t="s">
        <v>3</v>
      </c>
      <c r="E48" s="478" t="s">
        <v>4</v>
      </c>
      <c r="F48" s="450" t="s">
        <v>3</v>
      </c>
      <c r="G48" s="451"/>
      <c r="H48" s="454" t="s">
        <v>5</v>
      </c>
      <c r="I48" s="455"/>
      <c r="J48" s="455"/>
      <c r="K48" s="455"/>
      <c r="L48" s="455"/>
      <c r="M48" s="455"/>
      <c r="N48" s="455"/>
      <c r="O48" s="455"/>
      <c r="P48" s="456"/>
    </row>
    <row r="49" spans="1:17" ht="57" thickBot="1" x14ac:dyDescent="0.3">
      <c r="A49" s="475"/>
      <c r="B49" s="477"/>
      <c r="C49" s="479"/>
      <c r="D49" s="479"/>
      <c r="E49" s="479"/>
      <c r="F49" s="452"/>
      <c r="G49" s="453"/>
      <c r="H49" s="36" t="s">
        <v>6</v>
      </c>
      <c r="I49" s="36" t="s">
        <v>7</v>
      </c>
      <c r="J49" s="36" t="s">
        <v>8</v>
      </c>
      <c r="K49" s="36" t="s">
        <v>9</v>
      </c>
      <c r="L49" s="37" t="s">
        <v>10</v>
      </c>
      <c r="M49" s="36" t="s">
        <v>11</v>
      </c>
      <c r="N49" s="36" t="s">
        <v>9</v>
      </c>
      <c r="O49" s="38" t="s">
        <v>12</v>
      </c>
      <c r="P49" s="39" t="s">
        <v>13</v>
      </c>
    </row>
    <row r="50" spans="1:17" ht="36" customHeight="1" x14ac:dyDescent="0.25">
      <c r="A50" s="504" t="s">
        <v>56</v>
      </c>
      <c r="B50" s="377">
        <v>1</v>
      </c>
      <c r="C50" s="71" t="s">
        <v>63</v>
      </c>
      <c r="D50" s="378" t="s">
        <v>64</v>
      </c>
      <c r="E50" s="497" t="s">
        <v>17</v>
      </c>
      <c r="F50" s="497"/>
      <c r="G50" s="497"/>
      <c r="H50" s="498" t="s">
        <v>18</v>
      </c>
      <c r="I50" s="498"/>
      <c r="J50" s="498"/>
      <c r="K50" s="498"/>
      <c r="L50" s="498"/>
      <c r="M50" s="498"/>
      <c r="N50" s="498"/>
      <c r="O50" s="498"/>
      <c r="P50" s="499"/>
    </row>
    <row r="51" spans="1:17" ht="24.75" customHeight="1" x14ac:dyDescent="0.25">
      <c r="A51" s="504"/>
      <c r="B51" s="64">
        <f>+B50+1</f>
        <v>2</v>
      </c>
      <c r="C51" s="376"/>
      <c r="D51" s="376"/>
      <c r="E51" s="30" t="s">
        <v>65</v>
      </c>
      <c r="F51" s="74" t="s">
        <v>20</v>
      </c>
      <c r="G51" s="43">
        <v>25000415</v>
      </c>
      <c r="H51" s="65">
        <f>+'[1]CARGO 35  ROMULO MOSQUERA'!S100</f>
        <v>1200000</v>
      </c>
      <c r="I51" s="65">
        <f>+'[1]CARGO 35  ROMULO MOSQUERA'!S101</f>
        <v>299883293.90426272</v>
      </c>
      <c r="J51" s="76">
        <v>100</v>
      </c>
      <c r="K51" s="59">
        <v>908526</v>
      </c>
      <c r="L51" s="59">
        <f>+J51*K51</f>
        <v>90852600</v>
      </c>
      <c r="M51" s="59">
        <v>0</v>
      </c>
      <c r="N51" s="59">
        <v>908526</v>
      </c>
      <c r="O51" s="59">
        <v>0</v>
      </c>
      <c r="P51" s="15">
        <f>+H51+I51+L51</f>
        <v>391935893.90426272</v>
      </c>
      <c r="Q51" s="77"/>
    </row>
    <row r="52" spans="1:17" ht="27.75" customHeight="1" x14ac:dyDescent="0.25">
      <c r="A52" s="504"/>
      <c r="B52" s="64">
        <f>+B51+1</f>
        <v>3</v>
      </c>
      <c r="C52" s="376"/>
      <c r="D52" s="376"/>
      <c r="E52" s="30" t="s">
        <v>66</v>
      </c>
      <c r="F52" s="74" t="s">
        <v>20</v>
      </c>
      <c r="G52" s="43">
        <v>1005020681</v>
      </c>
      <c r="H52" s="33"/>
      <c r="I52" s="65">
        <f>+'[1]CARGO 35  ROMULO MOSQUERA'!S103</f>
        <v>67470092.624445647</v>
      </c>
      <c r="J52" s="76">
        <v>100</v>
      </c>
      <c r="K52" s="59">
        <v>908526</v>
      </c>
      <c r="L52" s="59">
        <f>+J52*K52</f>
        <v>90852600</v>
      </c>
      <c r="M52" s="59">
        <v>0</v>
      </c>
      <c r="N52" s="59">
        <v>908526</v>
      </c>
      <c r="O52" s="59">
        <v>0</v>
      </c>
      <c r="P52" s="15">
        <f>+H52+I52+L52</f>
        <v>158322692.62444565</v>
      </c>
      <c r="Q52" s="77"/>
    </row>
    <row r="53" spans="1:17" ht="24" customHeight="1" thickBot="1" x14ac:dyDescent="0.3">
      <c r="A53" s="505"/>
      <c r="B53" s="60">
        <f>+B52+1</f>
        <v>4</v>
      </c>
      <c r="C53" s="500"/>
      <c r="D53" s="500"/>
      <c r="E53" s="91" t="s">
        <v>67</v>
      </c>
      <c r="F53" s="80" t="s">
        <v>20</v>
      </c>
      <c r="G53" s="46">
        <v>1005020680</v>
      </c>
      <c r="H53" s="47"/>
      <c r="I53" s="61">
        <f>+'[1]CARGO 35  ROMULO MOSQUERA'!S105</f>
        <v>72663703.472985283</v>
      </c>
      <c r="J53" s="81">
        <v>100</v>
      </c>
      <c r="K53" s="82">
        <v>908526</v>
      </c>
      <c r="L53" s="82">
        <f>+J53*K53</f>
        <v>90852600</v>
      </c>
      <c r="M53" s="82">
        <v>0</v>
      </c>
      <c r="N53" s="82">
        <v>908526</v>
      </c>
      <c r="O53" s="82">
        <v>0</v>
      </c>
      <c r="P53" s="27">
        <f>+H53+I53+L53</f>
        <v>163516303.47298527</v>
      </c>
      <c r="Q53" s="77"/>
    </row>
    <row r="54" spans="1:17" ht="15.75" thickBot="1" x14ac:dyDescent="0.3">
      <c r="A54" s="494" t="s">
        <v>0</v>
      </c>
      <c r="B54" s="495" t="s">
        <v>1</v>
      </c>
      <c r="C54" s="496" t="s">
        <v>2</v>
      </c>
      <c r="D54" s="496" t="s">
        <v>3</v>
      </c>
      <c r="E54" s="496" t="s">
        <v>4</v>
      </c>
      <c r="F54" s="486" t="s">
        <v>3</v>
      </c>
      <c r="G54" s="487"/>
      <c r="H54" s="506" t="s">
        <v>5</v>
      </c>
      <c r="I54" s="507"/>
      <c r="J54" s="507"/>
      <c r="K54" s="507"/>
      <c r="L54" s="507"/>
      <c r="M54" s="507"/>
      <c r="N54" s="507"/>
      <c r="O54" s="507"/>
      <c r="P54" s="508"/>
    </row>
    <row r="55" spans="1:17" ht="51" customHeight="1" thickBot="1" x14ac:dyDescent="0.3">
      <c r="A55" s="475"/>
      <c r="B55" s="477"/>
      <c r="C55" s="479"/>
      <c r="D55" s="479"/>
      <c r="E55" s="479"/>
      <c r="F55" s="452"/>
      <c r="G55" s="453"/>
      <c r="H55" s="36" t="s">
        <v>6</v>
      </c>
      <c r="I55" s="36" t="s">
        <v>7</v>
      </c>
      <c r="J55" s="36" t="s">
        <v>8</v>
      </c>
      <c r="K55" s="36" t="s">
        <v>9</v>
      </c>
      <c r="L55" s="37" t="s">
        <v>10</v>
      </c>
      <c r="M55" s="36" t="s">
        <v>11</v>
      </c>
      <c r="N55" s="36" t="s">
        <v>9</v>
      </c>
      <c r="O55" s="38" t="s">
        <v>12</v>
      </c>
      <c r="P55" s="39" t="s">
        <v>13</v>
      </c>
    </row>
    <row r="56" spans="1:17" ht="23.25" x14ac:dyDescent="0.25">
      <c r="A56" s="461" t="s">
        <v>68</v>
      </c>
      <c r="B56" s="62">
        <f>+B50</f>
        <v>1</v>
      </c>
      <c r="C56" s="88" t="s">
        <v>69</v>
      </c>
      <c r="D56" s="42" t="s">
        <v>70</v>
      </c>
      <c r="E56" s="464" t="s">
        <v>17</v>
      </c>
      <c r="F56" s="465"/>
      <c r="G56" s="466"/>
      <c r="H56" s="467" t="s">
        <v>18</v>
      </c>
      <c r="I56" s="468"/>
      <c r="J56" s="468"/>
      <c r="K56" s="468"/>
      <c r="L56" s="468"/>
      <c r="M56" s="468"/>
      <c r="N56" s="468"/>
      <c r="O56" s="468"/>
      <c r="P56" s="469"/>
      <c r="Q56" s="77"/>
    </row>
    <row r="57" spans="1:17" ht="23.25" x14ac:dyDescent="0.25">
      <c r="A57" s="462"/>
      <c r="B57" s="70">
        <f>+B56+1</f>
        <v>2</v>
      </c>
      <c r="C57" s="488"/>
      <c r="D57" s="489"/>
      <c r="E57" s="35" t="s">
        <v>71</v>
      </c>
      <c r="F57" s="89" t="s">
        <v>20</v>
      </c>
      <c r="G57" s="43">
        <v>26323335</v>
      </c>
      <c r="H57" s="65">
        <f>+'[1]CARGO 37- Jose G.Lora'!E35</f>
        <v>1200000</v>
      </c>
      <c r="I57" s="65">
        <v>0</v>
      </c>
      <c r="J57" s="90">
        <v>100</v>
      </c>
      <c r="K57" s="59">
        <v>908526</v>
      </c>
      <c r="L57" s="59">
        <f>+J57*K57</f>
        <v>90852600</v>
      </c>
      <c r="M57" s="59">
        <v>0</v>
      </c>
      <c r="N57" s="59">
        <v>908526</v>
      </c>
      <c r="O57" s="59">
        <v>0</v>
      </c>
      <c r="P57" s="15">
        <f>+H57+I57+L57</f>
        <v>92052600</v>
      </c>
      <c r="Q57" s="77"/>
    </row>
    <row r="58" spans="1:17" ht="15.75" thickBot="1" x14ac:dyDescent="0.3">
      <c r="A58" s="463"/>
      <c r="B58" s="78">
        <f>+B57+1</f>
        <v>3</v>
      </c>
      <c r="C58" s="472"/>
      <c r="D58" s="473"/>
      <c r="E58" s="91" t="s">
        <v>72</v>
      </c>
      <c r="F58" s="92" t="s">
        <v>20</v>
      </c>
      <c r="G58" s="46">
        <v>1078636441</v>
      </c>
      <c r="H58" s="61"/>
      <c r="I58" s="61">
        <v>0</v>
      </c>
      <c r="J58" s="93">
        <v>100</v>
      </c>
      <c r="K58" s="82">
        <v>908526</v>
      </c>
      <c r="L58" s="82">
        <f>+J58*K58</f>
        <v>90852600</v>
      </c>
      <c r="M58" s="82">
        <v>0</v>
      </c>
      <c r="N58" s="82">
        <v>908526</v>
      </c>
      <c r="O58" s="82">
        <v>0</v>
      </c>
      <c r="P58" s="27">
        <f>+H58+I58+L58</f>
        <v>90852600</v>
      </c>
      <c r="Q58" s="77"/>
    </row>
    <row r="59" spans="1:17" ht="15.75" thickBot="1" x14ac:dyDescent="0.3">
      <c r="A59" s="474" t="s">
        <v>0</v>
      </c>
      <c r="B59" s="476" t="s">
        <v>1</v>
      </c>
      <c r="C59" s="478" t="s">
        <v>2</v>
      </c>
      <c r="D59" s="478" t="s">
        <v>3</v>
      </c>
      <c r="E59" s="478" t="s">
        <v>4</v>
      </c>
      <c r="F59" s="450" t="s">
        <v>3</v>
      </c>
      <c r="G59" s="451"/>
      <c r="H59" s="454" t="s">
        <v>5</v>
      </c>
      <c r="I59" s="455"/>
      <c r="J59" s="455"/>
      <c r="K59" s="455"/>
      <c r="L59" s="455"/>
      <c r="M59" s="455"/>
      <c r="N59" s="455"/>
      <c r="O59" s="455"/>
      <c r="P59" s="456"/>
    </row>
    <row r="60" spans="1:17" ht="51.75" customHeight="1" thickBot="1" x14ac:dyDescent="0.3">
      <c r="A60" s="494"/>
      <c r="B60" s="495"/>
      <c r="C60" s="496"/>
      <c r="D60" s="496"/>
      <c r="E60" s="496"/>
      <c r="F60" s="486"/>
      <c r="G60" s="487"/>
      <c r="H60" s="55" t="s">
        <v>6</v>
      </c>
      <c r="I60" s="55" t="s">
        <v>7</v>
      </c>
      <c r="J60" s="55" t="s">
        <v>8</v>
      </c>
      <c r="K60" s="55" t="s">
        <v>9</v>
      </c>
      <c r="L60" s="56" t="s">
        <v>10</v>
      </c>
      <c r="M60" s="55" t="s">
        <v>11</v>
      </c>
      <c r="N60" s="55" t="s">
        <v>9</v>
      </c>
      <c r="O60" s="57" t="s">
        <v>12</v>
      </c>
      <c r="P60" s="58" t="s">
        <v>13</v>
      </c>
    </row>
    <row r="61" spans="1:17" ht="34.5" customHeight="1" x14ac:dyDescent="0.25">
      <c r="A61" s="462" t="s">
        <v>68</v>
      </c>
      <c r="B61" s="94">
        <v>1</v>
      </c>
      <c r="C61" s="35" t="s">
        <v>73</v>
      </c>
      <c r="D61" s="95" t="s">
        <v>74</v>
      </c>
      <c r="E61" s="465" t="s">
        <v>17</v>
      </c>
      <c r="F61" s="465"/>
      <c r="G61" s="466"/>
      <c r="H61" s="467" t="s">
        <v>18</v>
      </c>
      <c r="I61" s="468"/>
      <c r="J61" s="468"/>
      <c r="K61" s="468"/>
      <c r="L61" s="468"/>
      <c r="M61" s="468"/>
      <c r="N61" s="468"/>
      <c r="O61" s="468"/>
      <c r="P61" s="469"/>
      <c r="Q61" s="77"/>
    </row>
    <row r="62" spans="1:17" x14ac:dyDescent="0.25">
      <c r="A62" s="462"/>
      <c r="B62" s="70">
        <f>+B61+1</f>
        <v>2</v>
      </c>
      <c r="C62" s="470"/>
      <c r="D62" s="471"/>
      <c r="E62" s="34" t="s">
        <v>75</v>
      </c>
      <c r="F62" s="96" t="s">
        <v>20</v>
      </c>
      <c r="G62" s="43">
        <v>1033654331</v>
      </c>
      <c r="H62" s="65">
        <v>0</v>
      </c>
      <c r="I62" s="65">
        <f>+'[1]CARGO 37- RUBEN LORA'!R86</f>
        <v>83999296.793262735</v>
      </c>
      <c r="J62" s="76">
        <v>100</v>
      </c>
      <c r="K62" s="59">
        <v>908526</v>
      </c>
      <c r="L62" s="59">
        <f>+J62*K62</f>
        <v>90852600</v>
      </c>
      <c r="M62" s="59">
        <v>0</v>
      </c>
      <c r="N62" s="59">
        <v>908526</v>
      </c>
      <c r="O62" s="59">
        <v>0</v>
      </c>
      <c r="P62" s="15">
        <f>+H62+I62+L62</f>
        <v>174851896.79326272</v>
      </c>
      <c r="Q62" s="77"/>
    </row>
    <row r="63" spans="1:17" ht="15.75" thickBot="1" x14ac:dyDescent="0.3">
      <c r="A63" s="462"/>
      <c r="B63" s="78">
        <f>+B62+1</f>
        <v>3</v>
      </c>
      <c r="C63" s="472"/>
      <c r="D63" s="473"/>
      <c r="E63" s="34" t="s">
        <v>76</v>
      </c>
      <c r="F63" s="96" t="s">
        <v>20</v>
      </c>
      <c r="G63" s="43">
        <v>1053847370</v>
      </c>
      <c r="H63" s="65">
        <v>0</v>
      </c>
      <c r="I63" s="61">
        <f>+'[1]CARGO 37- RUBEN LORA'!R88</f>
        <v>98454109.035151243</v>
      </c>
      <c r="J63" s="81">
        <v>100</v>
      </c>
      <c r="K63" s="82">
        <v>908526</v>
      </c>
      <c r="L63" s="82">
        <f>+J63*K63</f>
        <v>90852600</v>
      </c>
      <c r="M63" s="82">
        <v>0</v>
      </c>
      <c r="N63" s="82">
        <v>908526</v>
      </c>
      <c r="O63" s="82">
        <v>0</v>
      </c>
      <c r="P63" s="27">
        <f>+H63+I63+L63</f>
        <v>189306709.03515124</v>
      </c>
      <c r="Q63" s="77"/>
    </row>
    <row r="64" spans="1:17" ht="15.75" customHeight="1" thickBot="1" x14ac:dyDescent="0.3">
      <c r="A64" s="474" t="s">
        <v>0</v>
      </c>
      <c r="B64" s="476" t="s">
        <v>1</v>
      </c>
      <c r="C64" s="478" t="s">
        <v>2</v>
      </c>
      <c r="D64" s="478" t="s">
        <v>3</v>
      </c>
      <c r="E64" s="478" t="s">
        <v>4</v>
      </c>
      <c r="F64" s="450" t="s">
        <v>3</v>
      </c>
      <c r="G64" s="451"/>
      <c r="H64" s="454" t="s">
        <v>5</v>
      </c>
      <c r="I64" s="455"/>
      <c r="J64" s="455"/>
      <c r="K64" s="455"/>
      <c r="L64" s="455"/>
      <c r="M64" s="455"/>
      <c r="N64" s="455"/>
      <c r="O64" s="455"/>
      <c r="P64" s="456"/>
    </row>
    <row r="65" spans="1:17" ht="55.5" customHeight="1" thickBot="1" x14ac:dyDescent="0.3">
      <c r="A65" s="475"/>
      <c r="B65" s="477"/>
      <c r="C65" s="479"/>
      <c r="D65" s="479"/>
      <c r="E65" s="479"/>
      <c r="F65" s="452"/>
      <c r="G65" s="453"/>
      <c r="H65" s="36" t="s">
        <v>6</v>
      </c>
      <c r="I65" s="36" t="s">
        <v>7</v>
      </c>
      <c r="J65" s="36" t="s">
        <v>8</v>
      </c>
      <c r="K65" s="36" t="s">
        <v>9</v>
      </c>
      <c r="L65" s="37" t="s">
        <v>10</v>
      </c>
      <c r="M65" s="36" t="s">
        <v>11</v>
      </c>
      <c r="N65" s="36" t="s">
        <v>9</v>
      </c>
      <c r="O65" s="38" t="s">
        <v>12</v>
      </c>
      <c r="P65" s="39" t="s">
        <v>13</v>
      </c>
    </row>
    <row r="66" spans="1:17" ht="33" customHeight="1" thickBot="1" x14ac:dyDescent="0.3">
      <c r="A66" s="504" t="s">
        <v>77</v>
      </c>
      <c r="B66" s="97">
        <v>1</v>
      </c>
      <c r="C66" s="98" t="s">
        <v>78</v>
      </c>
      <c r="D66" s="99" t="s">
        <v>79</v>
      </c>
      <c r="E66" s="501" t="s">
        <v>17</v>
      </c>
      <c r="F66" s="502"/>
      <c r="G66" s="503"/>
      <c r="H66" s="429" t="s">
        <v>18</v>
      </c>
      <c r="I66" s="430"/>
      <c r="J66" s="430"/>
      <c r="K66" s="430"/>
      <c r="L66" s="430"/>
      <c r="M66" s="430"/>
      <c r="N66" s="430"/>
      <c r="O66" s="430"/>
      <c r="P66" s="431"/>
      <c r="Q66" s="77"/>
    </row>
    <row r="67" spans="1:17" ht="27" customHeight="1" thickBot="1" x14ac:dyDescent="0.3">
      <c r="A67" s="505"/>
      <c r="B67" s="100">
        <f>+B66+1</f>
        <v>2</v>
      </c>
      <c r="C67" s="516"/>
      <c r="D67" s="473"/>
      <c r="E67" s="101" t="s">
        <v>80</v>
      </c>
      <c r="F67" s="102" t="s">
        <v>20</v>
      </c>
      <c r="G67" s="103">
        <v>35685278</v>
      </c>
      <c r="H67" s="61">
        <v>0</v>
      </c>
      <c r="I67" s="61">
        <v>0</v>
      </c>
      <c r="J67" s="81">
        <v>100</v>
      </c>
      <c r="K67" s="82">
        <v>908526</v>
      </c>
      <c r="L67" s="82">
        <f>+J67*K67</f>
        <v>90852600</v>
      </c>
      <c r="M67" s="82">
        <v>0</v>
      </c>
      <c r="N67" s="82">
        <v>908526</v>
      </c>
      <c r="O67" s="82">
        <v>0</v>
      </c>
      <c r="P67" s="27">
        <f>+H67+I67+L67</f>
        <v>90852600</v>
      </c>
      <c r="Q67" s="77"/>
    </row>
    <row r="68" spans="1:17" ht="15.75" thickBot="1" x14ac:dyDescent="0.3">
      <c r="A68" s="474" t="s">
        <v>0</v>
      </c>
      <c r="B68" s="476" t="s">
        <v>1</v>
      </c>
      <c r="C68" s="478" t="s">
        <v>2</v>
      </c>
      <c r="D68" s="478" t="s">
        <v>3</v>
      </c>
      <c r="E68" s="478" t="s">
        <v>4</v>
      </c>
      <c r="F68" s="450" t="s">
        <v>3</v>
      </c>
      <c r="G68" s="451"/>
      <c r="H68" s="454" t="s">
        <v>5</v>
      </c>
      <c r="I68" s="455"/>
      <c r="J68" s="455"/>
      <c r="K68" s="455"/>
      <c r="L68" s="455"/>
      <c r="M68" s="455"/>
      <c r="N68" s="455"/>
      <c r="O68" s="455"/>
      <c r="P68" s="456"/>
    </row>
    <row r="69" spans="1:17" ht="57" thickBot="1" x14ac:dyDescent="0.3">
      <c r="A69" s="494"/>
      <c r="B69" s="495"/>
      <c r="C69" s="496"/>
      <c r="D69" s="496"/>
      <c r="E69" s="496"/>
      <c r="F69" s="486"/>
      <c r="G69" s="487"/>
      <c r="H69" s="55" t="s">
        <v>6</v>
      </c>
      <c r="I69" s="55" t="s">
        <v>7</v>
      </c>
      <c r="J69" s="55" t="s">
        <v>8</v>
      </c>
      <c r="K69" s="55" t="s">
        <v>9</v>
      </c>
      <c r="L69" s="56" t="s">
        <v>10</v>
      </c>
      <c r="M69" s="55" t="s">
        <v>11</v>
      </c>
      <c r="N69" s="55" t="s">
        <v>9</v>
      </c>
      <c r="O69" s="57" t="s">
        <v>12</v>
      </c>
      <c r="P69" s="58" t="s">
        <v>13</v>
      </c>
    </row>
    <row r="70" spans="1:17" ht="33" customHeight="1" x14ac:dyDescent="0.25">
      <c r="A70" s="461" t="s">
        <v>81</v>
      </c>
      <c r="B70" s="62">
        <v>1</v>
      </c>
      <c r="C70" s="63" t="s">
        <v>82</v>
      </c>
      <c r="D70" s="42" t="s">
        <v>83</v>
      </c>
      <c r="E70" s="509" t="s">
        <v>17</v>
      </c>
      <c r="F70" s="509"/>
      <c r="G70" s="509"/>
      <c r="H70" s="510" t="s">
        <v>18</v>
      </c>
      <c r="I70" s="510"/>
      <c r="J70" s="510"/>
      <c r="K70" s="510"/>
      <c r="L70" s="510"/>
      <c r="M70" s="510"/>
      <c r="N70" s="510"/>
      <c r="O70" s="510"/>
      <c r="P70" s="511"/>
    </row>
    <row r="71" spans="1:17" x14ac:dyDescent="0.25">
      <c r="A71" s="462"/>
      <c r="B71" s="64">
        <f>+B70+1</f>
        <v>2</v>
      </c>
      <c r="C71" s="512"/>
      <c r="D71" s="513"/>
      <c r="E71" s="104" t="s">
        <v>84</v>
      </c>
      <c r="F71" s="33" t="s">
        <v>20</v>
      </c>
      <c r="G71" s="43">
        <v>26324243</v>
      </c>
      <c r="H71" s="65">
        <f>+'[1]CARGO 49-MELQUI VERA'!G128+1200000</f>
        <v>6731037.9492334761</v>
      </c>
      <c r="I71" s="65">
        <f>+'[1]CARGO 49-MELQUI VERA'!S125</f>
        <v>290452799.30965203</v>
      </c>
      <c r="J71" s="105">
        <f>100+(44.8)</f>
        <v>144.80000000000001</v>
      </c>
      <c r="K71" s="106">
        <v>908526</v>
      </c>
      <c r="L71" s="106">
        <f>+J71*K71</f>
        <v>131554564.80000001</v>
      </c>
      <c r="M71" s="106">
        <v>0</v>
      </c>
      <c r="N71" s="106">
        <v>908526</v>
      </c>
      <c r="O71" s="106">
        <v>0</v>
      </c>
      <c r="P71" s="107">
        <f>+H71+I71+L71</f>
        <v>428738402.05888551</v>
      </c>
      <c r="Q71" s="77"/>
    </row>
    <row r="72" spans="1:17" ht="23.25" x14ac:dyDescent="0.25">
      <c r="A72" s="462"/>
      <c r="B72" s="64">
        <f>+B71+1</f>
        <v>3</v>
      </c>
      <c r="C72" s="512"/>
      <c r="D72" s="513"/>
      <c r="E72" s="30" t="s">
        <v>85</v>
      </c>
      <c r="F72" s="33" t="s">
        <v>20</v>
      </c>
      <c r="G72" s="43">
        <v>1078636858</v>
      </c>
      <c r="H72" s="65">
        <v>0</v>
      </c>
      <c r="I72" s="65">
        <f>+'[1]CARGO 49-MELQUI VERA'!S127</f>
        <v>12468051.804268103</v>
      </c>
      <c r="J72" s="105">
        <f>100+(44.8)</f>
        <v>144.80000000000001</v>
      </c>
      <c r="K72" s="106">
        <v>908526</v>
      </c>
      <c r="L72" s="106">
        <f>+J72*K72</f>
        <v>131554564.80000001</v>
      </c>
      <c r="M72" s="106">
        <v>0</v>
      </c>
      <c r="N72" s="106">
        <v>908526</v>
      </c>
      <c r="O72" s="106">
        <v>0</v>
      </c>
      <c r="P72" s="107">
        <f>+H72+I72+L72</f>
        <v>144022616.6042681</v>
      </c>
      <c r="Q72" s="77"/>
    </row>
    <row r="73" spans="1:17" ht="23.25" x14ac:dyDescent="0.25">
      <c r="A73" s="462"/>
      <c r="B73" s="64">
        <f>+B72+1</f>
        <v>4</v>
      </c>
      <c r="C73" s="512"/>
      <c r="D73" s="513"/>
      <c r="E73" s="30" t="s">
        <v>86</v>
      </c>
      <c r="F73" s="33" t="s">
        <v>20</v>
      </c>
      <c r="G73" s="43">
        <v>1078637154</v>
      </c>
      <c r="H73" s="65">
        <v>0</v>
      </c>
      <c r="I73" s="65">
        <f>+'[1]CARGO 49-MELQUI VERA'!S129</f>
        <v>14581486.517734339</v>
      </c>
      <c r="J73" s="105">
        <f>100+(44.8)</f>
        <v>144.80000000000001</v>
      </c>
      <c r="K73" s="106">
        <v>908526</v>
      </c>
      <c r="L73" s="106">
        <f>+J73*K73</f>
        <v>131554564.80000001</v>
      </c>
      <c r="M73" s="106">
        <v>0</v>
      </c>
      <c r="N73" s="106">
        <v>908526</v>
      </c>
      <c r="O73" s="106">
        <v>0</v>
      </c>
      <c r="P73" s="107">
        <f>+H73+I73+L73</f>
        <v>146136051.31773436</v>
      </c>
      <c r="Q73" s="77"/>
    </row>
    <row r="74" spans="1:17" x14ac:dyDescent="0.25">
      <c r="A74" s="462"/>
      <c r="B74" s="64">
        <f>+B73+1</f>
        <v>5</v>
      </c>
      <c r="C74" s="512"/>
      <c r="D74" s="513"/>
      <c r="E74" s="34" t="s">
        <v>87</v>
      </c>
      <c r="F74" s="33" t="s">
        <v>20</v>
      </c>
      <c r="G74" s="43">
        <v>1078637770</v>
      </c>
      <c r="H74" s="65">
        <v>0</v>
      </c>
      <c r="I74" s="65">
        <f>+'[1]CARGO 49-MELQUI VERA'!S131</f>
        <v>19213178.883974362</v>
      </c>
      <c r="J74" s="105">
        <f>100+(44.8)</f>
        <v>144.80000000000001</v>
      </c>
      <c r="K74" s="106">
        <v>908526</v>
      </c>
      <c r="L74" s="106">
        <f>+J74*K74</f>
        <v>131554564.80000001</v>
      </c>
      <c r="M74" s="106">
        <v>0</v>
      </c>
      <c r="N74" s="106">
        <v>908526</v>
      </c>
      <c r="O74" s="106">
        <v>0</v>
      </c>
      <c r="P74" s="107">
        <f>+H74+I74+L74</f>
        <v>150767743.68397439</v>
      </c>
      <c r="Q74" s="77"/>
    </row>
    <row r="75" spans="1:17" ht="24" thickBot="1" x14ac:dyDescent="0.3">
      <c r="A75" s="463"/>
      <c r="B75" s="60">
        <f>+B74+1</f>
        <v>6</v>
      </c>
      <c r="C75" s="514"/>
      <c r="D75" s="515"/>
      <c r="E75" s="45" t="s">
        <v>88</v>
      </c>
      <c r="F75" s="33" t="s">
        <v>20</v>
      </c>
      <c r="G75" s="46">
        <v>1078638993</v>
      </c>
      <c r="H75" s="61">
        <v>0</v>
      </c>
      <c r="I75" s="61">
        <f>+'[1]CARGO 49-MELQUI VERA'!S133</f>
        <v>31495395.975478526</v>
      </c>
      <c r="J75" s="105">
        <f>100+(44.8)</f>
        <v>144.80000000000001</v>
      </c>
      <c r="K75" s="86">
        <v>908526</v>
      </c>
      <c r="L75" s="86">
        <f>+J75*K75</f>
        <v>131554564.80000001</v>
      </c>
      <c r="M75" s="86">
        <v>0</v>
      </c>
      <c r="N75" s="86">
        <v>908526</v>
      </c>
      <c r="O75" s="86">
        <v>0</v>
      </c>
      <c r="P75" s="87">
        <f>+H75+I75+L75</f>
        <v>163049960.77547854</v>
      </c>
      <c r="Q75" s="77"/>
    </row>
    <row r="76" spans="1:17" ht="15.75" thickBot="1" x14ac:dyDescent="0.3">
      <c r="A76" s="474" t="s">
        <v>0</v>
      </c>
      <c r="B76" s="476" t="s">
        <v>1</v>
      </c>
      <c r="C76" s="478" t="s">
        <v>2</v>
      </c>
      <c r="D76" s="478" t="s">
        <v>3</v>
      </c>
      <c r="E76" s="478" t="s">
        <v>4</v>
      </c>
      <c r="F76" s="450" t="s">
        <v>3</v>
      </c>
      <c r="G76" s="451"/>
      <c r="H76" s="454" t="s">
        <v>5</v>
      </c>
      <c r="I76" s="455"/>
      <c r="J76" s="455"/>
      <c r="K76" s="455"/>
      <c r="L76" s="455"/>
      <c r="M76" s="455"/>
      <c r="N76" s="455"/>
      <c r="O76" s="455"/>
      <c r="P76" s="456"/>
    </row>
    <row r="77" spans="1:17" ht="57" thickBot="1" x14ac:dyDescent="0.3">
      <c r="A77" s="494"/>
      <c r="B77" s="495"/>
      <c r="C77" s="496"/>
      <c r="D77" s="496"/>
      <c r="E77" s="496"/>
      <c r="F77" s="486"/>
      <c r="G77" s="487"/>
      <c r="H77" s="55" t="s">
        <v>6</v>
      </c>
      <c r="I77" s="55" t="s">
        <v>7</v>
      </c>
      <c r="J77" s="55" t="s">
        <v>8</v>
      </c>
      <c r="K77" s="55" t="s">
        <v>9</v>
      </c>
      <c r="L77" s="56" t="s">
        <v>10</v>
      </c>
      <c r="M77" s="55" t="s">
        <v>11</v>
      </c>
      <c r="N77" s="55" t="s">
        <v>9</v>
      </c>
      <c r="O77" s="57" t="s">
        <v>12</v>
      </c>
      <c r="P77" s="58" t="s">
        <v>13</v>
      </c>
    </row>
    <row r="78" spans="1:17" ht="33.75" customHeight="1" x14ac:dyDescent="0.25">
      <c r="A78" s="461" t="s">
        <v>89</v>
      </c>
      <c r="B78" s="62">
        <v>1</v>
      </c>
      <c r="C78" s="41" t="s">
        <v>90</v>
      </c>
      <c r="D78" s="42" t="s">
        <v>91</v>
      </c>
      <c r="E78" s="509" t="s">
        <v>17</v>
      </c>
      <c r="F78" s="509"/>
      <c r="G78" s="509"/>
      <c r="H78" s="510" t="s">
        <v>18</v>
      </c>
      <c r="I78" s="510"/>
      <c r="J78" s="510"/>
      <c r="K78" s="510"/>
      <c r="L78" s="510"/>
      <c r="M78" s="510"/>
      <c r="N78" s="510"/>
      <c r="O78" s="510"/>
      <c r="P78" s="511"/>
      <c r="Q78" s="77"/>
    </row>
    <row r="79" spans="1:17" ht="23.25" x14ac:dyDescent="0.25">
      <c r="A79" s="462"/>
      <c r="B79" s="64">
        <f>+B78+1</f>
        <v>2</v>
      </c>
      <c r="C79" s="517"/>
      <c r="D79" s="517"/>
      <c r="E79" s="35" t="s">
        <v>92</v>
      </c>
      <c r="F79" s="108" t="s">
        <v>20</v>
      </c>
      <c r="G79" s="43">
        <v>11955005</v>
      </c>
      <c r="H79" s="109">
        <v>0</v>
      </c>
      <c r="I79" s="65">
        <f>+'[1]CARGO 52 IGNACIO ENRIQUE CARTAG'!K38</f>
        <v>6897393.6655622609</v>
      </c>
      <c r="J79" s="105">
        <v>222.4</v>
      </c>
      <c r="K79" s="106">
        <v>908526</v>
      </c>
      <c r="L79" s="106">
        <f t="shared" ref="L79:L87" si="4">+J79*K79</f>
        <v>202056182.40000001</v>
      </c>
      <c r="M79" s="106">
        <v>0</v>
      </c>
      <c r="N79" s="106">
        <v>908526</v>
      </c>
      <c r="O79" s="106">
        <v>0</v>
      </c>
      <c r="P79" s="107">
        <f t="shared" ref="P79:P87" si="5">+H79+I79+L79</f>
        <v>208953576.06556228</v>
      </c>
      <c r="Q79" s="77"/>
    </row>
    <row r="80" spans="1:17" ht="23.25" customHeight="1" x14ac:dyDescent="0.25">
      <c r="A80" s="462"/>
      <c r="B80" s="64">
        <f>+B79+1</f>
        <v>3</v>
      </c>
      <c r="C80" s="517"/>
      <c r="D80" s="517"/>
      <c r="E80" s="35" t="s">
        <v>93</v>
      </c>
      <c r="F80" s="108" t="s">
        <v>20</v>
      </c>
      <c r="G80" s="43">
        <v>26323939</v>
      </c>
      <c r="H80" s="109">
        <f>+'[1]CARGO 52 IGNACIO ENRIQUE CARTAG'!P6</f>
        <v>1200000</v>
      </c>
      <c r="I80" s="110">
        <v>0</v>
      </c>
      <c r="J80" s="105">
        <v>222.4</v>
      </c>
      <c r="K80" s="106">
        <v>908526</v>
      </c>
      <c r="L80" s="106">
        <f t="shared" si="4"/>
        <v>202056182.40000001</v>
      </c>
      <c r="M80" s="106">
        <v>0</v>
      </c>
      <c r="N80" s="106">
        <v>908526</v>
      </c>
      <c r="O80" s="106">
        <v>0</v>
      </c>
      <c r="P80" s="107">
        <f t="shared" si="5"/>
        <v>203256182.40000001</v>
      </c>
      <c r="Q80" s="77"/>
    </row>
    <row r="81" spans="1:17" ht="23.25" x14ac:dyDescent="0.25">
      <c r="A81" s="462"/>
      <c r="B81" s="64">
        <f t="shared" ref="B81:B88" si="6">+B80+1</f>
        <v>4</v>
      </c>
      <c r="C81" s="517"/>
      <c r="D81" s="517"/>
      <c r="E81" s="35" t="s">
        <v>94</v>
      </c>
      <c r="F81" s="108" t="s">
        <v>20</v>
      </c>
      <c r="G81" s="43">
        <v>43160778</v>
      </c>
      <c r="H81" s="109">
        <v>0</v>
      </c>
      <c r="I81" s="110">
        <v>0</v>
      </c>
      <c r="J81" s="105">
        <v>222.4</v>
      </c>
      <c r="K81" s="106">
        <v>908526</v>
      </c>
      <c r="L81" s="106">
        <f t="shared" si="4"/>
        <v>202056182.40000001</v>
      </c>
      <c r="M81" s="106">
        <v>0</v>
      </c>
      <c r="N81" s="106">
        <v>908526</v>
      </c>
      <c r="O81" s="106">
        <v>0</v>
      </c>
      <c r="P81" s="107">
        <f t="shared" si="5"/>
        <v>202056182.40000001</v>
      </c>
      <c r="Q81" s="77"/>
    </row>
    <row r="82" spans="1:17" ht="23.25" x14ac:dyDescent="0.25">
      <c r="A82" s="462"/>
      <c r="B82" s="64">
        <f t="shared" si="6"/>
        <v>5</v>
      </c>
      <c r="C82" s="517"/>
      <c r="D82" s="517"/>
      <c r="E82" s="35" t="s">
        <v>95</v>
      </c>
      <c r="F82" s="108" t="s">
        <v>20</v>
      </c>
      <c r="G82" s="43">
        <v>43184802</v>
      </c>
      <c r="H82" s="109">
        <v>0</v>
      </c>
      <c r="I82" s="110">
        <v>0</v>
      </c>
      <c r="J82" s="105">
        <v>222.4</v>
      </c>
      <c r="K82" s="106">
        <v>908526</v>
      </c>
      <c r="L82" s="106">
        <f t="shared" si="4"/>
        <v>202056182.40000001</v>
      </c>
      <c r="M82" s="106">
        <v>0</v>
      </c>
      <c r="N82" s="106">
        <v>908526</v>
      </c>
      <c r="O82" s="106">
        <v>0</v>
      </c>
      <c r="P82" s="107">
        <f t="shared" si="5"/>
        <v>202056182.40000001</v>
      </c>
      <c r="Q82" s="77"/>
    </row>
    <row r="83" spans="1:17" ht="23.25" x14ac:dyDescent="0.25">
      <c r="A83" s="462"/>
      <c r="B83" s="64">
        <f t="shared" si="6"/>
        <v>6</v>
      </c>
      <c r="C83" s="517"/>
      <c r="D83" s="517"/>
      <c r="E83" s="30" t="s">
        <v>96</v>
      </c>
      <c r="F83" s="108" t="s">
        <v>20</v>
      </c>
      <c r="G83" s="43">
        <v>1033655432</v>
      </c>
      <c r="H83" s="519" t="s">
        <v>97</v>
      </c>
      <c r="I83" s="519"/>
      <c r="J83" s="519"/>
      <c r="K83" s="519"/>
      <c r="L83" s="519"/>
      <c r="M83" s="519"/>
      <c r="N83" s="519"/>
      <c r="O83" s="519"/>
      <c r="P83" s="520"/>
      <c r="Q83" s="77"/>
    </row>
    <row r="84" spans="1:17" ht="24" thickBot="1" x14ac:dyDescent="0.3">
      <c r="A84" s="462"/>
      <c r="B84" s="64">
        <f t="shared" si="6"/>
        <v>7</v>
      </c>
      <c r="C84" s="517"/>
      <c r="D84" s="517"/>
      <c r="E84" s="111" t="s">
        <v>98</v>
      </c>
      <c r="F84" s="33" t="s">
        <v>20</v>
      </c>
      <c r="G84" s="43">
        <v>1027890369</v>
      </c>
      <c r="H84" s="519" t="s">
        <v>97</v>
      </c>
      <c r="I84" s="519"/>
      <c r="J84" s="519"/>
      <c r="K84" s="519"/>
      <c r="L84" s="519"/>
      <c r="M84" s="519"/>
      <c r="N84" s="519"/>
      <c r="O84" s="519"/>
      <c r="P84" s="520"/>
      <c r="Q84" s="77"/>
    </row>
    <row r="85" spans="1:17" ht="24" thickBot="1" x14ac:dyDescent="0.3">
      <c r="A85" s="462"/>
      <c r="B85" s="64">
        <f t="shared" si="6"/>
        <v>8</v>
      </c>
      <c r="C85" s="517"/>
      <c r="D85" s="517"/>
      <c r="E85" s="111" t="s">
        <v>99</v>
      </c>
      <c r="F85" s="33" t="s">
        <v>20</v>
      </c>
      <c r="G85" s="43">
        <v>1033657554</v>
      </c>
      <c r="H85" s="519" t="s">
        <v>97</v>
      </c>
      <c r="I85" s="519"/>
      <c r="J85" s="519"/>
      <c r="K85" s="519"/>
      <c r="L85" s="519"/>
      <c r="M85" s="519"/>
      <c r="N85" s="519"/>
      <c r="O85" s="519"/>
      <c r="P85" s="520"/>
      <c r="Q85" s="77"/>
    </row>
    <row r="86" spans="1:17" ht="24" thickBot="1" x14ac:dyDescent="0.3">
      <c r="A86" s="462"/>
      <c r="B86" s="64">
        <f t="shared" si="6"/>
        <v>9</v>
      </c>
      <c r="C86" s="517"/>
      <c r="D86" s="517"/>
      <c r="E86" s="111" t="s">
        <v>100</v>
      </c>
      <c r="F86" s="33" t="s">
        <v>20</v>
      </c>
      <c r="G86" s="43">
        <v>1193149965</v>
      </c>
      <c r="H86" s="519" t="s">
        <v>97</v>
      </c>
      <c r="I86" s="519"/>
      <c r="J86" s="519"/>
      <c r="K86" s="519"/>
      <c r="L86" s="519"/>
      <c r="M86" s="519"/>
      <c r="N86" s="519"/>
      <c r="O86" s="519"/>
      <c r="P86" s="520"/>
      <c r="Q86" s="77"/>
    </row>
    <row r="87" spans="1:17" ht="24" thickBot="1" x14ac:dyDescent="0.3">
      <c r="A87" s="462"/>
      <c r="B87" s="64">
        <f t="shared" si="6"/>
        <v>10</v>
      </c>
      <c r="C87" s="517"/>
      <c r="D87" s="517"/>
      <c r="E87" s="111" t="s">
        <v>101</v>
      </c>
      <c r="F87" s="33" t="s">
        <v>20</v>
      </c>
      <c r="G87" s="43">
        <v>1033657853</v>
      </c>
      <c r="H87" s="112">
        <v>0</v>
      </c>
      <c r="I87" s="113">
        <v>0</v>
      </c>
      <c r="J87" s="114">
        <v>22.4</v>
      </c>
      <c r="K87" s="106">
        <v>908526</v>
      </c>
      <c r="L87" s="106">
        <f t="shared" si="4"/>
        <v>20350982.399999999</v>
      </c>
      <c r="M87" s="106">
        <v>0</v>
      </c>
      <c r="N87" s="106">
        <v>908526</v>
      </c>
      <c r="O87" s="106">
        <v>0</v>
      </c>
      <c r="P87" s="107">
        <f t="shared" si="5"/>
        <v>20350982.399999999</v>
      </c>
      <c r="Q87" s="77"/>
    </row>
    <row r="88" spans="1:17" ht="24" thickBot="1" x14ac:dyDescent="0.3">
      <c r="A88" s="463"/>
      <c r="B88" s="60">
        <f t="shared" si="6"/>
        <v>11</v>
      </c>
      <c r="C88" s="518"/>
      <c r="D88" s="518"/>
      <c r="E88" s="111" t="s">
        <v>102</v>
      </c>
      <c r="F88" s="47" t="s">
        <v>20</v>
      </c>
      <c r="G88" s="46">
        <v>35685263</v>
      </c>
      <c r="H88" s="521" t="s">
        <v>97</v>
      </c>
      <c r="I88" s="522"/>
      <c r="J88" s="522"/>
      <c r="K88" s="522"/>
      <c r="L88" s="522"/>
      <c r="M88" s="522"/>
      <c r="N88" s="522"/>
      <c r="O88" s="522"/>
      <c r="P88" s="523"/>
      <c r="Q88" s="77"/>
    </row>
    <row r="89" spans="1:17" ht="15.75" thickBot="1" x14ac:dyDescent="0.3">
      <c r="A89" s="474" t="s">
        <v>0</v>
      </c>
      <c r="B89" s="476" t="s">
        <v>1</v>
      </c>
      <c r="C89" s="478" t="s">
        <v>2</v>
      </c>
      <c r="D89" s="478" t="s">
        <v>3</v>
      </c>
      <c r="E89" s="478" t="s">
        <v>4</v>
      </c>
      <c r="F89" s="450" t="s">
        <v>3</v>
      </c>
      <c r="G89" s="451"/>
      <c r="H89" s="454" t="s">
        <v>5</v>
      </c>
      <c r="I89" s="455"/>
      <c r="J89" s="455"/>
      <c r="K89" s="455"/>
      <c r="L89" s="455"/>
      <c r="M89" s="455"/>
      <c r="N89" s="455"/>
      <c r="O89" s="455"/>
      <c r="P89" s="456"/>
    </row>
    <row r="90" spans="1:17" ht="57" thickBot="1" x14ac:dyDescent="0.3">
      <c r="A90" s="494"/>
      <c r="B90" s="495"/>
      <c r="C90" s="496"/>
      <c r="D90" s="496"/>
      <c r="E90" s="496"/>
      <c r="F90" s="486"/>
      <c r="G90" s="487"/>
      <c r="H90" s="55" t="s">
        <v>6</v>
      </c>
      <c r="I90" s="55" t="s">
        <v>7</v>
      </c>
      <c r="J90" s="55" t="s">
        <v>8</v>
      </c>
      <c r="K90" s="55" t="s">
        <v>9</v>
      </c>
      <c r="L90" s="56" t="s">
        <v>10</v>
      </c>
      <c r="M90" s="55" t="s">
        <v>11</v>
      </c>
      <c r="N90" s="55" t="s">
        <v>9</v>
      </c>
      <c r="O90" s="57" t="s">
        <v>12</v>
      </c>
      <c r="P90" s="58" t="s">
        <v>13</v>
      </c>
    </row>
    <row r="91" spans="1:17" ht="45.75" customHeight="1" x14ac:dyDescent="0.25">
      <c r="A91" s="524" t="s">
        <v>103</v>
      </c>
      <c r="B91" s="64">
        <v>1</v>
      </c>
      <c r="C91" s="115" t="s">
        <v>104</v>
      </c>
      <c r="D91" s="33" t="s">
        <v>105</v>
      </c>
      <c r="E91" s="509" t="s">
        <v>17</v>
      </c>
      <c r="F91" s="509"/>
      <c r="G91" s="509"/>
      <c r="H91" s="531" t="s">
        <v>106</v>
      </c>
      <c r="I91" s="532"/>
      <c r="J91" s="532"/>
      <c r="K91" s="532"/>
      <c r="L91" s="532"/>
      <c r="M91" s="532"/>
      <c r="N91" s="532"/>
      <c r="O91" s="532"/>
      <c r="P91" s="533"/>
      <c r="Q91" s="77"/>
    </row>
    <row r="92" spans="1:17" ht="24" thickBot="1" x14ac:dyDescent="0.3">
      <c r="A92" s="525"/>
      <c r="B92" s="60">
        <f>+B91+1</f>
        <v>2</v>
      </c>
      <c r="C92" s="534"/>
      <c r="D92" s="534"/>
      <c r="E92" s="79" t="s">
        <v>107</v>
      </c>
      <c r="F92" s="116" t="s">
        <v>20</v>
      </c>
      <c r="G92" s="46">
        <v>11695122</v>
      </c>
      <c r="H92" s="61">
        <v>0</v>
      </c>
      <c r="I92" s="61">
        <v>0</v>
      </c>
      <c r="J92" s="81">
        <v>100</v>
      </c>
      <c r="K92" s="86">
        <v>908526</v>
      </c>
      <c r="L92" s="86">
        <f>+J92*K92</f>
        <v>90852600</v>
      </c>
      <c r="M92" s="86">
        <v>0</v>
      </c>
      <c r="N92" s="86">
        <v>908526</v>
      </c>
      <c r="O92" s="86">
        <v>0</v>
      </c>
      <c r="P92" s="87">
        <f>+H92+I92+L92</f>
        <v>90852600</v>
      </c>
      <c r="Q92" s="77"/>
    </row>
    <row r="93" spans="1:17" ht="15.75" thickBot="1" x14ac:dyDescent="0.3">
      <c r="A93" s="474" t="s">
        <v>0</v>
      </c>
      <c r="B93" s="476" t="s">
        <v>1</v>
      </c>
      <c r="C93" s="478" t="s">
        <v>2</v>
      </c>
      <c r="D93" s="478" t="s">
        <v>3</v>
      </c>
      <c r="E93" s="478" t="s">
        <v>4</v>
      </c>
      <c r="F93" s="450" t="s">
        <v>3</v>
      </c>
      <c r="G93" s="451"/>
      <c r="H93" s="454" t="s">
        <v>5</v>
      </c>
      <c r="I93" s="455"/>
      <c r="J93" s="455"/>
      <c r="K93" s="455"/>
      <c r="L93" s="455"/>
      <c r="M93" s="455"/>
      <c r="N93" s="455"/>
      <c r="O93" s="455"/>
      <c r="P93" s="456"/>
    </row>
    <row r="94" spans="1:17" ht="56.25" x14ac:dyDescent="0.25">
      <c r="A94" s="494"/>
      <c r="B94" s="495"/>
      <c r="C94" s="496"/>
      <c r="D94" s="496"/>
      <c r="E94" s="496"/>
      <c r="F94" s="486"/>
      <c r="G94" s="487"/>
      <c r="H94" s="55" t="s">
        <v>6</v>
      </c>
      <c r="I94" s="55" t="s">
        <v>7</v>
      </c>
      <c r="J94" s="55" t="s">
        <v>8</v>
      </c>
      <c r="K94" s="55" t="s">
        <v>9</v>
      </c>
      <c r="L94" s="56" t="s">
        <v>10</v>
      </c>
      <c r="M94" s="55" t="s">
        <v>11</v>
      </c>
      <c r="N94" s="55" t="s">
        <v>9</v>
      </c>
      <c r="O94" s="57" t="s">
        <v>12</v>
      </c>
      <c r="P94" s="58" t="s">
        <v>13</v>
      </c>
    </row>
    <row r="95" spans="1:17" ht="34.5" customHeight="1" thickBot="1" x14ac:dyDescent="0.3">
      <c r="A95" s="524" t="s">
        <v>108</v>
      </c>
      <c r="B95" s="33">
        <v>1</v>
      </c>
      <c r="C95" s="30" t="s">
        <v>109</v>
      </c>
      <c r="D95" s="33" t="s">
        <v>110</v>
      </c>
      <c r="E95" s="526"/>
      <c r="F95" s="527"/>
      <c r="G95" s="528"/>
      <c r="H95" s="65">
        <v>0</v>
      </c>
      <c r="I95" s="65">
        <f>+'[1]DESPLAZAMIENTO C52 H BOLIVAR'!Q33</f>
        <v>6897393.6655622609</v>
      </c>
      <c r="J95" s="81">
        <v>50</v>
      </c>
      <c r="K95" s="86">
        <v>908526</v>
      </c>
      <c r="L95" s="86">
        <f>+J95*K95</f>
        <v>45426300</v>
      </c>
      <c r="M95" s="86">
        <v>0</v>
      </c>
      <c r="N95" s="86">
        <v>908526</v>
      </c>
      <c r="O95" s="86">
        <v>0</v>
      </c>
      <c r="P95" s="87">
        <f>+H95+I95+L95</f>
        <v>52323693.665562257</v>
      </c>
      <c r="Q95" s="77"/>
    </row>
    <row r="96" spans="1:17" ht="35.25" thickBot="1" x14ac:dyDescent="0.3">
      <c r="A96" s="525"/>
      <c r="B96" s="47">
        <f>+B95+1</f>
        <v>2</v>
      </c>
      <c r="C96" s="117" t="s">
        <v>111</v>
      </c>
      <c r="D96" s="47" t="s">
        <v>112</v>
      </c>
      <c r="E96" s="529"/>
      <c r="F96" s="518"/>
      <c r="G96" s="530"/>
      <c r="H96" s="61">
        <v>0</v>
      </c>
      <c r="I96" s="61">
        <v>0</v>
      </c>
      <c r="J96" s="81">
        <v>50</v>
      </c>
      <c r="K96" s="86">
        <v>908526</v>
      </c>
      <c r="L96" s="86">
        <f>+J96*K96</f>
        <v>45426300</v>
      </c>
      <c r="M96" s="86">
        <v>0</v>
      </c>
      <c r="N96" s="86">
        <v>908526</v>
      </c>
      <c r="O96" s="86">
        <v>0</v>
      </c>
      <c r="P96" s="87">
        <f>+H96+I96+L96</f>
        <v>45426300</v>
      </c>
      <c r="Q96" s="77"/>
    </row>
  </sheetData>
  <sheetProtection password="D651" sheet="1" objects="1" scenarios="1"/>
  <mergeCells count="168">
    <mergeCell ref="F93:G94"/>
    <mergeCell ref="H93:P93"/>
    <mergeCell ref="A95:A96"/>
    <mergeCell ref="E95:G96"/>
    <mergeCell ref="H89:P89"/>
    <mergeCell ref="A91:A92"/>
    <mergeCell ref="E91:G91"/>
    <mergeCell ref="H91:P91"/>
    <mergeCell ref="C92:D92"/>
    <mergeCell ref="A93:A94"/>
    <mergeCell ref="B93:B94"/>
    <mergeCell ref="C93:C94"/>
    <mergeCell ref="D93:D94"/>
    <mergeCell ref="E93:E94"/>
    <mergeCell ref="A89:A90"/>
    <mergeCell ref="B89:B90"/>
    <mergeCell ref="C89:C90"/>
    <mergeCell ref="D89:D90"/>
    <mergeCell ref="E89:E90"/>
    <mergeCell ref="F89:G90"/>
    <mergeCell ref="H76:P76"/>
    <mergeCell ref="A78:A88"/>
    <mergeCell ref="E78:G78"/>
    <mergeCell ref="H78:P78"/>
    <mergeCell ref="C79:D88"/>
    <mergeCell ref="H83:P83"/>
    <mergeCell ref="H84:P84"/>
    <mergeCell ref="H85:P85"/>
    <mergeCell ref="H86:P86"/>
    <mergeCell ref="H88:P88"/>
    <mergeCell ref="A76:A77"/>
    <mergeCell ref="B76:B77"/>
    <mergeCell ref="C76:C77"/>
    <mergeCell ref="D76:D77"/>
    <mergeCell ref="E76:E77"/>
    <mergeCell ref="F76:G77"/>
    <mergeCell ref="F68:G69"/>
    <mergeCell ref="H68:P68"/>
    <mergeCell ref="A70:A75"/>
    <mergeCell ref="E70:G70"/>
    <mergeCell ref="H70:P70"/>
    <mergeCell ref="C71:D75"/>
    <mergeCell ref="H64:P64"/>
    <mergeCell ref="A66:A67"/>
    <mergeCell ref="E66:G66"/>
    <mergeCell ref="H66:P66"/>
    <mergeCell ref="C67:D67"/>
    <mergeCell ref="A68:A69"/>
    <mergeCell ref="B68:B69"/>
    <mergeCell ref="C68:C69"/>
    <mergeCell ref="D68:D69"/>
    <mergeCell ref="E68:E69"/>
    <mergeCell ref="A64:A65"/>
    <mergeCell ref="B64:B65"/>
    <mergeCell ref="C64:C65"/>
    <mergeCell ref="D64:D65"/>
    <mergeCell ref="E64:E65"/>
    <mergeCell ref="F64:G65"/>
    <mergeCell ref="F59:G60"/>
    <mergeCell ref="H59:P59"/>
    <mergeCell ref="A61:A63"/>
    <mergeCell ref="E61:G61"/>
    <mergeCell ref="H61:P61"/>
    <mergeCell ref="C62:D63"/>
    <mergeCell ref="H54:P54"/>
    <mergeCell ref="A56:A58"/>
    <mergeCell ref="E56:G56"/>
    <mergeCell ref="H56:P56"/>
    <mergeCell ref="C57:D58"/>
    <mergeCell ref="A59:A60"/>
    <mergeCell ref="B59:B60"/>
    <mergeCell ref="C59:C60"/>
    <mergeCell ref="D59:D60"/>
    <mergeCell ref="E59:E60"/>
    <mergeCell ref="A54:A55"/>
    <mergeCell ref="B54:B55"/>
    <mergeCell ref="C54:C55"/>
    <mergeCell ref="D54:D55"/>
    <mergeCell ref="E54:E55"/>
    <mergeCell ref="F54:G55"/>
    <mergeCell ref="F48:G49"/>
    <mergeCell ref="H48:P48"/>
    <mergeCell ref="E50:G50"/>
    <mergeCell ref="H50:P50"/>
    <mergeCell ref="C53:D53"/>
    <mergeCell ref="H41:P41"/>
    <mergeCell ref="A43:A47"/>
    <mergeCell ref="E43:G43"/>
    <mergeCell ref="H43:P43"/>
    <mergeCell ref="C44:D47"/>
    <mergeCell ref="A48:A49"/>
    <mergeCell ref="B48:B49"/>
    <mergeCell ref="C48:C49"/>
    <mergeCell ref="D48:D49"/>
    <mergeCell ref="E48:E49"/>
    <mergeCell ref="A41:A42"/>
    <mergeCell ref="B41:B42"/>
    <mergeCell ref="C41:C42"/>
    <mergeCell ref="D41:D42"/>
    <mergeCell ref="E41:E42"/>
    <mergeCell ref="F41:G42"/>
    <mergeCell ref="A50:A53"/>
    <mergeCell ref="F32:G33"/>
    <mergeCell ref="H32:P32"/>
    <mergeCell ref="A34:A40"/>
    <mergeCell ref="E34:G34"/>
    <mergeCell ref="H34:P34"/>
    <mergeCell ref="C35:D40"/>
    <mergeCell ref="H27:P27"/>
    <mergeCell ref="A29:A31"/>
    <mergeCell ref="E29:G29"/>
    <mergeCell ref="H29:P29"/>
    <mergeCell ref="C30:D31"/>
    <mergeCell ref="A32:A33"/>
    <mergeCell ref="B32:B33"/>
    <mergeCell ref="C32:C33"/>
    <mergeCell ref="D32:D33"/>
    <mergeCell ref="E32:E33"/>
    <mergeCell ref="A27:A28"/>
    <mergeCell ref="B27:B28"/>
    <mergeCell ref="C27:C28"/>
    <mergeCell ref="D27:D28"/>
    <mergeCell ref="E27:E28"/>
    <mergeCell ref="F27:G28"/>
    <mergeCell ref="F23:G24"/>
    <mergeCell ref="H23:P23"/>
    <mergeCell ref="A25:A26"/>
    <mergeCell ref="E25:G25"/>
    <mergeCell ref="H25:P25"/>
    <mergeCell ref="C26:D26"/>
    <mergeCell ref="H18:P18"/>
    <mergeCell ref="A20:A22"/>
    <mergeCell ref="E20:G20"/>
    <mergeCell ref="H20:P20"/>
    <mergeCell ref="C21:D22"/>
    <mergeCell ref="A23:A24"/>
    <mergeCell ref="B23:B24"/>
    <mergeCell ref="C23:C24"/>
    <mergeCell ref="D23:D24"/>
    <mergeCell ref="E23:E24"/>
    <mergeCell ref="A18:A19"/>
    <mergeCell ref="B18:B19"/>
    <mergeCell ref="C18:C19"/>
    <mergeCell ref="D18:D19"/>
    <mergeCell ref="E18:E19"/>
    <mergeCell ref="F18:G19"/>
    <mergeCell ref="F10:G11"/>
    <mergeCell ref="H10:P10"/>
    <mergeCell ref="A12:A17"/>
    <mergeCell ref="E12:G12"/>
    <mergeCell ref="H12:P12"/>
    <mergeCell ref="C13:D17"/>
    <mergeCell ref="H2:P2"/>
    <mergeCell ref="A4:A9"/>
    <mergeCell ref="E4:G4"/>
    <mergeCell ref="H4:P4"/>
    <mergeCell ref="C5:D9"/>
    <mergeCell ref="A10:A11"/>
    <mergeCell ref="B10:B11"/>
    <mergeCell ref="C10:C11"/>
    <mergeCell ref="D10:D11"/>
    <mergeCell ref="E10:E11"/>
    <mergeCell ref="A2:A3"/>
    <mergeCell ref="B2:B3"/>
    <mergeCell ref="C2:C3"/>
    <mergeCell ref="D2:D3"/>
    <mergeCell ref="E2:E3"/>
    <mergeCell ref="F2:G3"/>
  </mergeCells>
  <pageMargins left="0.41" right="0.7" top="1.1499999999999999" bottom="0.17" header="1.17" footer="0.17"/>
  <pageSetup paperSize="14" scale="73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44"/>
  <sheetViews>
    <sheetView windowProtection="1" topLeftCell="A4" workbookViewId="0">
      <selection activeCell="R17" sqref="R17"/>
    </sheetView>
  </sheetViews>
  <sheetFormatPr baseColWidth="10" defaultRowHeight="15" x14ac:dyDescent="0.25"/>
  <cols>
    <col min="1" max="1" width="17.85546875" customWidth="1"/>
    <col min="2" max="2" width="8" customWidth="1"/>
    <col min="5" max="5" width="17.28515625" customWidth="1"/>
    <col min="6" max="6" width="5.28515625" customWidth="1"/>
    <col min="7" max="7" width="15.28515625" bestFit="1" customWidth="1"/>
    <col min="8" max="8" width="15.5703125" bestFit="1" customWidth="1"/>
    <col min="9" max="9" width="13.85546875" bestFit="1" customWidth="1"/>
    <col min="10" max="11" width="11.5703125" bestFit="1" customWidth="1"/>
    <col min="12" max="12" width="11.7109375" bestFit="1" customWidth="1"/>
    <col min="13" max="15" width="11.5703125" bestFit="1" customWidth="1"/>
    <col min="16" max="16" width="11.7109375" bestFit="1" customWidth="1"/>
    <col min="257" max="257" width="17.85546875" customWidth="1"/>
    <col min="258" max="258" width="8" customWidth="1"/>
    <col min="261" max="261" width="17.28515625" customWidth="1"/>
    <col min="262" max="262" width="5.28515625" customWidth="1"/>
    <col min="263" max="263" width="15.28515625" bestFit="1" customWidth="1"/>
    <col min="264" max="264" width="15.5703125" bestFit="1" customWidth="1"/>
    <col min="265" max="265" width="13.85546875" bestFit="1" customWidth="1"/>
    <col min="266" max="267" width="11.5703125" bestFit="1" customWidth="1"/>
    <col min="268" max="268" width="11.7109375" bestFit="1" customWidth="1"/>
    <col min="269" max="271" width="11.5703125" bestFit="1" customWidth="1"/>
    <col min="272" max="272" width="11.7109375" bestFit="1" customWidth="1"/>
    <col min="513" max="513" width="17.85546875" customWidth="1"/>
    <col min="514" max="514" width="8" customWidth="1"/>
    <col min="517" max="517" width="17.28515625" customWidth="1"/>
    <col min="518" max="518" width="5.28515625" customWidth="1"/>
    <col min="519" max="519" width="15.28515625" bestFit="1" customWidth="1"/>
    <col min="520" max="520" width="15.5703125" bestFit="1" customWidth="1"/>
    <col min="521" max="521" width="13.85546875" bestFit="1" customWidth="1"/>
    <col min="522" max="523" width="11.5703125" bestFit="1" customWidth="1"/>
    <col min="524" max="524" width="11.7109375" bestFit="1" customWidth="1"/>
    <col min="525" max="527" width="11.5703125" bestFit="1" customWidth="1"/>
    <col min="528" max="528" width="11.7109375" bestFit="1" customWidth="1"/>
    <col min="769" max="769" width="17.85546875" customWidth="1"/>
    <col min="770" max="770" width="8" customWidth="1"/>
    <col min="773" max="773" width="17.28515625" customWidth="1"/>
    <col min="774" max="774" width="5.28515625" customWidth="1"/>
    <col min="775" max="775" width="15.28515625" bestFit="1" customWidth="1"/>
    <col min="776" max="776" width="15.5703125" bestFit="1" customWidth="1"/>
    <col min="777" max="777" width="13.85546875" bestFit="1" customWidth="1"/>
    <col min="778" max="779" width="11.5703125" bestFit="1" customWidth="1"/>
    <col min="780" max="780" width="11.7109375" bestFit="1" customWidth="1"/>
    <col min="781" max="783" width="11.5703125" bestFit="1" customWidth="1"/>
    <col min="784" max="784" width="11.7109375" bestFit="1" customWidth="1"/>
    <col min="1025" max="1025" width="17.85546875" customWidth="1"/>
    <col min="1026" max="1026" width="8" customWidth="1"/>
    <col min="1029" max="1029" width="17.28515625" customWidth="1"/>
    <col min="1030" max="1030" width="5.28515625" customWidth="1"/>
    <col min="1031" max="1031" width="15.28515625" bestFit="1" customWidth="1"/>
    <col min="1032" max="1032" width="15.5703125" bestFit="1" customWidth="1"/>
    <col min="1033" max="1033" width="13.85546875" bestFit="1" customWidth="1"/>
    <col min="1034" max="1035" width="11.5703125" bestFit="1" customWidth="1"/>
    <col min="1036" max="1036" width="11.7109375" bestFit="1" customWidth="1"/>
    <col min="1037" max="1039" width="11.5703125" bestFit="1" customWidth="1"/>
    <col min="1040" max="1040" width="11.7109375" bestFit="1" customWidth="1"/>
    <col min="1281" max="1281" width="17.85546875" customWidth="1"/>
    <col min="1282" max="1282" width="8" customWidth="1"/>
    <col min="1285" max="1285" width="17.28515625" customWidth="1"/>
    <col min="1286" max="1286" width="5.28515625" customWidth="1"/>
    <col min="1287" max="1287" width="15.28515625" bestFit="1" customWidth="1"/>
    <col min="1288" max="1288" width="15.5703125" bestFit="1" customWidth="1"/>
    <col min="1289" max="1289" width="13.85546875" bestFit="1" customWidth="1"/>
    <col min="1290" max="1291" width="11.5703125" bestFit="1" customWidth="1"/>
    <col min="1292" max="1292" width="11.7109375" bestFit="1" customWidth="1"/>
    <col min="1293" max="1295" width="11.5703125" bestFit="1" customWidth="1"/>
    <col min="1296" max="1296" width="11.7109375" bestFit="1" customWidth="1"/>
    <col min="1537" max="1537" width="17.85546875" customWidth="1"/>
    <col min="1538" max="1538" width="8" customWidth="1"/>
    <col min="1541" max="1541" width="17.28515625" customWidth="1"/>
    <col min="1542" max="1542" width="5.28515625" customWidth="1"/>
    <col min="1543" max="1543" width="15.28515625" bestFit="1" customWidth="1"/>
    <col min="1544" max="1544" width="15.5703125" bestFit="1" customWidth="1"/>
    <col min="1545" max="1545" width="13.85546875" bestFit="1" customWidth="1"/>
    <col min="1546" max="1547" width="11.5703125" bestFit="1" customWidth="1"/>
    <col min="1548" max="1548" width="11.7109375" bestFit="1" customWidth="1"/>
    <col min="1549" max="1551" width="11.5703125" bestFit="1" customWidth="1"/>
    <col min="1552" max="1552" width="11.7109375" bestFit="1" customWidth="1"/>
    <col min="1793" max="1793" width="17.85546875" customWidth="1"/>
    <col min="1794" max="1794" width="8" customWidth="1"/>
    <col min="1797" max="1797" width="17.28515625" customWidth="1"/>
    <col min="1798" max="1798" width="5.28515625" customWidth="1"/>
    <col min="1799" max="1799" width="15.28515625" bestFit="1" customWidth="1"/>
    <col min="1800" max="1800" width="15.5703125" bestFit="1" customWidth="1"/>
    <col min="1801" max="1801" width="13.85546875" bestFit="1" customWidth="1"/>
    <col min="1802" max="1803" width="11.5703125" bestFit="1" customWidth="1"/>
    <col min="1804" max="1804" width="11.7109375" bestFit="1" customWidth="1"/>
    <col min="1805" max="1807" width="11.5703125" bestFit="1" customWidth="1"/>
    <col min="1808" max="1808" width="11.7109375" bestFit="1" customWidth="1"/>
    <col min="2049" max="2049" width="17.85546875" customWidth="1"/>
    <col min="2050" max="2050" width="8" customWidth="1"/>
    <col min="2053" max="2053" width="17.28515625" customWidth="1"/>
    <col min="2054" max="2054" width="5.28515625" customWidth="1"/>
    <col min="2055" max="2055" width="15.28515625" bestFit="1" customWidth="1"/>
    <col min="2056" max="2056" width="15.5703125" bestFit="1" customWidth="1"/>
    <col min="2057" max="2057" width="13.85546875" bestFit="1" customWidth="1"/>
    <col min="2058" max="2059" width="11.5703125" bestFit="1" customWidth="1"/>
    <col min="2060" max="2060" width="11.7109375" bestFit="1" customWidth="1"/>
    <col min="2061" max="2063" width="11.5703125" bestFit="1" customWidth="1"/>
    <col min="2064" max="2064" width="11.7109375" bestFit="1" customWidth="1"/>
    <col min="2305" max="2305" width="17.85546875" customWidth="1"/>
    <col min="2306" max="2306" width="8" customWidth="1"/>
    <col min="2309" max="2309" width="17.28515625" customWidth="1"/>
    <col min="2310" max="2310" width="5.28515625" customWidth="1"/>
    <col min="2311" max="2311" width="15.28515625" bestFit="1" customWidth="1"/>
    <col min="2312" max="2312" width="15.5703125" bestFit="1" customWidth="1"/>
    <col min="2313" max="2313" width="13.85546875" bestFit="1" customWidth="1"/>
    <col min="2314" max="2315" width="11.5703125" bestFit="1" customWidth="1"/>
    <col min="2316" max="2316" width="11.7109375" bestFit="1" customWidth="1"/>
    <col min="2317" max="2319" width="11.5703125" bestFit="1" customWidth="1"/>
    <col min="2320" max="2320" width="11.7109375" bestFit="1" customWidth="1"/>
    <col min="2561" max="2561" width="17.85546875" customWidth="1"/>
    <col min="2562" max="2562" width="8" customWidth="1"/>
    <col min="2565" max="2565" width="17.28515625" customWidth="1"/>
    <col min="2566" max="2566" width="5.28515625" customWidth="1"/>
    <col min="2567" max="2567" width="15.28515625" bestFit="1" customWidth="1"/>
    <col min="2568" max="2568" width="15.5703125" bestFit="1" customWidth="1"/>
    <col min="2569" max="2569" width="13.85546875" bestFit="1" customWidth="1"/>
    <col min="2570" max="2571" width="11.5703125" bestFit="1" customWidth="1"/>
    <col min="2572" max="2572" width="11.7109375" bestFit="1" customWidth="1"/>
    <col min="2573" max="2575" width="11.5703125" bestFit="1" customWidth="1"/>
    <col min="2576" max="2576" width="11.7109375" bestFit="1" customWidth="1"/>
    <col min="2817" max="2817" width="17.85546875" customWidth="1"/>
    <col min="2818" max="2818" width="8" customWidth="1"/>
    <col min="2821" max="2821" width="17.28515625" customWidth="1"/>
    <col min="2822" max="2822" width="5.28515625" customWidth="1"/>
    <col min="2823" max="2823" width="15.28515625" bestFit="1" customWidth="1"/>
    <col min="2824" max="2824" width="15.5703125" bestFit="1" customWidth="1"/>
    <col min="2825" max="2825" width="13.85546875" bestFit="1" customWidth="1"/>
    <col min="2826" max="2827" width="11.5703125" bestFit="1" customWidth="1"/>
    <col min="2828" max="2828" width="11.7109375" bestFit="1" customWidth="1"/>
    <col min="2829" max="2831" width="11.5703125" bestFit="1" customWidth="1"/>
    <col min="2832" max="2832" width="11.7109375" bestFit="1" customWidth="1"/>
    <col min="3073" max="3073" width="17.85546875" customWidth="1"/>
    <col min="3074" max="3074" width="8" customWidth="1"/>
    <col min="3077" max="3077" width="17.28515625" customWidth="1"/>
    <col min="3078" max="3078" width="5.28515625" customWidth="1"/>
    <col min="3079" max="3079" width="15.28515625" bestFit="1" customWidth="1"/>
    <col min="3080" max="3080" width="15.5703125" bestFit="1" customWidth="1"/>
    <col min="3081" max="3081" width="13.85546875" bestFit="1" customWidth="1"/>
    <col min="3082" max="3083" width="11.5703125" bestFit="1" customWidth="1"/>
    <col min="3084" max="3084" width="11.7109375" bestFit="1" customWidth="1"/>
    <col min="3085" max="3087" width="11.5703125" bestFit="1" customWidth="1"/>
    <col min="3088" max="3088" width="11.7109375" bestFit="1" customWidth="1"/>
    <col min="3329" max="3329" width="17.85546875" customWidth="1"/>
    <col min="3330" max="3330" width="8" customWidth="1"/>
    <col min="3333" max="3333" width="17.28515625" customWidth="1"/>
    <col min="3334" max="3334" width="5.28515625" customWidth="1"/>
    <col min="3335" max="3335" width="15.28515625" bestFit="1" customWidth="1"/>
    <col min="3336" max="3336" width="15.5703125" bestFit="1" customWidth="1"/>
    <col min="3337" max="3337" width="13.85546875" bestFit="1" customWidth="1"/>
    <col min="3338" max="3339" width="11.5703125" bestFit="1" customWidth="1"/>
    <col min="3340" max="3340" width="11.7109375" bestFit="1" customWidth="1"/>
    <col min="3341" max="3343" width="11.5703125" bestFit="1" customWidth="1"/>
    <col min="3344" max="3344" width="11.7109375" bestFit="1" customWidth="1"/>
    <col min="3585" max="3585" width="17.85546875" customWidth="1"/>
    <col min="3586" max="3586" width="8" customWidth="1"/>
    <col min="3589" max="3589" width="17.28515625" customWidth="1"/>
    <col min="3590" max="3590" width="5.28515625" customWidth="1"/>
    <col min="3591" max="3591" width="15.28515625" bestFit="1" customWidth="1"/>
    <col min="3592" max="3592" width="15.5703125" bestFit="1" customWidth="1"/>
    <col min="3593" max="3593" width="13.85546875" bestFit="1" customWidth="1"/>
    <col min="3594" max="3595" width="11.5703125" bestFit="1" customWidth="1"/>
    <col min="3596" max="3596" width="11.7109375" bestFit="1" customWidth="1"/>
    <col min="3597" max="3599" width="11.5703125" bestFit="1" customWidth="1"/>
    <col min="3600" max="3600" width="11.7109375" bestFit="1" customWidth="1"/>
    <col min="3841" max="3841" width="17.85546875" customWidth="1"/>
    <col min="3842" max="3842" width="8" customWidth="1"/>
    <col min="3845" max="3845" width="17.28515625" customWidth="1"/>
    <col min="3846" max="3846" width="5.28515625" customWidth="1"/>
    <col min="3847" max="3847" width="15.28515625" bestFit="1" customWidth="1"/>
    <col min="3848" max="3848" width="15.5703125" bestFit="1" customWidth="1"/>
    <col min="3849" max="3849" width="13.85546875" bestFit="1" customWidth="1"/>
    <col min="3850" max="3851" width="11.5703125" bestFit="1" customWidth="1"/>
    <col min="3852" max="3852" width="11.7109375" bestFit="1" customWidth="1"/>
    <col min="3853" max="3855" width="11.5703125" bestFit="1" customWidth="1"/>
    <col min="3856" max="3856" width="11.7109375" bestFit="1" customWidth="1"/>
    <col min="4097" max="4097" width="17.85546875" customWidth="1"/>
    <col min="4098" max="4098" width="8" customWidth="1"/>
    <col min="4101" max="4101" width="17.28515625" customWidth="1"/>
    <col min="4102" max="4102" width="5.28515625" customWidth="1"/>
    <col min="4103" max="4103" width="15.28515625" bestFit="1" customWidth="1"/>
    <col min="4104" max="4104" width="15.5703125" bestFit="1" customWidth="1"/>
    <col min="4105" max="4105" width="13.85546875" bestFit="1" customWidth="1"/>
    <col min="4106" max="4107" width="11.5703125" bestFit="1" customWidth="1"/>
    <col min="4108" max="4108" width="11.7109375" bestFit="1" customWidth="1"/>
    <col min="4109" max="4111" width="11.5703125" bestFit="1" customWidth="1"/>
    <col min="4112" max="4112" width="11.7109375" bestFit="1" customWidth="1"/>
    <col min="4353" max="4353" width="17.85546875" customWidth="1"/>
    <col min="4354" max="4354" width="8" customWidth="1"/>
    <col min="4357" max="4357" width="17.28515625" customWidth="1"/>
    <col min="4358" max="4358" width="5.28515625" customWidth="1"/>
    <col min="4359" max="4359" width="15.28515625" bestFit="1" customWidth="1"/>
    <col min="4360" max="4360" width="15.5703125" bestFit="1" customWidth="1"/>
    <col min="4361" max="4361" width="13.85546875" bestFit="1" customWidth="1"/>
    <col min="4362" max="4363" width="11.5703125" bestFit="1" customWidth="1"/>
    <col min="4364" max="4364" width="11.7109375" bestFit="1" customWidth="1"/>
    <col min="4365" max="4367" width="11.5703125" bestFit="1" customWidth="1"/>
    <col min="4368" max="4368" width="11.7109375" bestFit="1" customWidth="1"/>
    <col min="4609" max="4609" width="17.85546875" customWidth="1"/>
    <col min="4610" max="4610" width="8" customWidth="1"/>
    <col min="4613" max="4613" width="17.28515625" customWidth="1"/>
    <col min="4614" max="4614" width="5.28515625" customWidth="1"/>
    <col min="4615" max="4615" width="15.28515625" bestFit="1" customWidth="1"/>
    <col min="4616" max="4616" width="15.5703125" bestFit="1" customWidth="1"/>
    <col min="4617" max="4617" width="13.85546875" bestFit="1" customWidth="1"/>
    <col min="4618" max="4619" width="11.5703125" bestFit="1" customWidth="1"/>
    <col min="4620" max="4620" width="11.7109375" bestFit="1" customWidth="1"/>
    <col min="4621" max="4623" width="11.5703125" bestFit="1" customWidth="1"/>
    <col min="4624" max="4624" width="11.7109375" bestFit="1" customWidth="1"/>
    <col min="4865" max="4865" width="17.85546875" customWidth="1"/>
    <col min="4866" max="4866" width="8" customWidth="1"/>
    <col min="4869" max="4869" width="17.28515625" customWidth="1"/>
    <col min="4870" max="4870" width="5.28515625" customWidth="1"/>
    <col min="4871" max="4871" width="15.28515625" bestFit="1" customWidth="1"/>
    <col min="4872" max="4872" width="15.5703125" bestFit="1" customWidth="1"/>
    <col min="4873" max="4873" width="13.85546875" bestFit="1" customWidth="1"/>
    <col min="4874" max="4875" width="11.5703125" bestFit="1" customWidth="1"/>
    <col min="4876" max="4876" width="11.7109375" bestFit="1" customWidth="1"/>
    <col min="4877" max="4879" width="11.5703125" bestFit="1" customWidth="1"/>
    <col min="4880" max="4880" width="11.7109375" bestFit="1" customWidth="1"/>
    <col min="5121" max="5121" width="17.85546875" customWidth="1"/>
    <col min="5122" max="5122" width="8" customWidth="1"/>
    <col min="5125" max="5125" width="17.28515625" customWidth="1"/>
    <col min="5126" max="5126" width="5.28515625" customWidth="1"/>
    <col min="5127" max="5127" width="15.28515625" bestFit="1" customWidth="1"/>
    <col min="5128" max="5128" width="15.5703125" bestFit="1" customWidth="1"/>
    <col min="5129" max="5129" width="13.85546875" bestFit="1" customWidth="1"/>
    <col min="5130" max="5131" width="11.5703125" bestFit="1" customWidth="1"/>
    <col min="5132" max="5132" width="11.7109375" bestFit="1" customWidth="1"/>
    <col min="5133" max="5135" width="11.5703125" bestFit="1" customWidth="1"/>
    <col min="5136" max="5136" width="11.7109375" bestFit="1" customWidth="1"/>
    <col min="5377" max="5377" width="17.85546875" customWidth="1"/>
    <col min="5378" max="5378" width="8" customWidth="1"/>
    <col min="5381" max="5381" width="17.28515625" customWidth="1"/>
    <col min="5382" max="5382" width="5.28515625" customWidth="1"/>
    <col min="5383" max="5383" width="15.28515625" bestFit="1" customWidth="1"/>
    <col min="5384" max="5384" width="15.5703125" bestFit="1" customWidth="1"/>
    <col min="5385" max="5385" width="13.85546875" bestFit="1" customWidth="1"/>
    <col min="5386" max="5387" width="11.5703125" bestFit="1" customWidth="1"/>
    <col min="5388" max="5388" width="11.7109375" bestFit="1" customWidth="1"/>
    <col min="5389" max="5391" width="11.5703125" bestFit="1" customWidth="1"/>
    <col min="5392" max="5392" width="11.7109375" bestFit="1" customWidth="1"/>
    <col min="5633" max="5633" width="17.85546875" customWidth="1"/>
    <col min="5634" max="5634" width="8" customWidth="1"/>
    <col min="5637" max="5637" width="17.28515625" customWidth="1"/>
    <col min="5638" max="5638" width="5.28515625" customWidth="1"/>
    <col min="5639" max="5639" width="15.28515625" bestFit="1" customWidth="1"/>
    <col min="5640" max="5640" width="15.5703125" bestFit="1" customWidth="1"/>
    <col min="5641" max="5641" width="13.85546875" bestFit="1" customWidth="1"/>
    <col min="5642" max="5643" width="11.5703125" bestFit="1" customWidth="1"/>
    <col min="5644" max="5644" width="11.7109375" bestFit="1" customWidth="1"/>
    <col min="5645" max="5647" width="11.5703125" bestFit="1" customWidth="1"/>
    <col min="5648" max="5648" width="11.7109375" bestFit="1" customWidth="1"/>
    <col min="5889" max="5889" width="17.85546875" customWidth="1"/>
    <col min="5890" max="5890" width="8" customWidth="1"/>
    <col min="5893" max="5893" width="17.28515625" customWidth="1"/>
    <col min="5894" max="5894" width="5.28515625" customWidth="1"/>
    <col min="5895" max="5895" width="15.28515625" bestFit="1" customWidth="1"/>
    <col min="5896" max="5896" width="15.5703125" bestFit="1" customWidth="1"/>
    <col min="5897" max="5897" width="13.85546875" bestFit="1" customWidth="1"/>
    <col min="5898" max="5899" width="11.5703125" bestFit="1" customWidth="1"/>
    <col min="5900" max="5900" width="11.7109375" bestFit="1" customWidth="1"/>
    <col min="5901" max="5903" width="11.5703125" bestFit="1" customWidth="1"/>
    <col min="5904" max="5904" width="11.7109375" bestFit="1" customWidth="1"/>
    <col min="6145" max="6145" width="17.85546875" customWidth="1"/>
    <col min="6146" max="6146" width="8" customWidth="1"/>
    <col min="6149" max="6149" width="17.28515625" customWidth="1"/>
    <col min="6150" max="6150" width="5.28515625" customWidth="1"/>
    <col min="6151" max="6151" width="15.28515625" bestFit="1" customWidth="1"/>
    <col min="6152" max="6152" width="15.5703125" bestFit="1" customWidth="1"/>
    <col min="6153" max="6153" width="13.85546875" bestFit="1" customWidth="1"/>
    <col min="6154" max="6155" width="11.5703125" bestFit="1" customWidth="1"/>
    <col min="6156" max="6156" width="11.7109375" bestFit="1" customWidth="1"/>
    <col min="6157" max="6159" width="11.5703125" bestFit="1" customWidth="1"/>
    <col min="6160" max="6160" width="11.7109375" bestFit="1" customWidth="1"/>
    <col min="6401" max="6401" width="17.85546875" customWidth="1"/>
    <col min="6402" max="6402" width="8" customWidth="1"/>
    <col min="6405" max="6405" width="17.28515625" customWidth="1"/>
    <col min="6406" max="6406" width="5.28515625" customWidth="1"/>
    <col min="6407" max="6407" width="15.28515625" bestFit="1" customWidth="1"/>
    <col min="6408" max="6408" width="15.5703125" bestFit="1" customWidth="1"/>
    <col min="6409" max="6409" width="13.85546875" bestFit="1" customWidth="1"/>
    <col min="6410" max="6411" width="11.5703125" bestFit="1" customWidth="1"/>
    <col min="6412" max="6412" width="11.7109375" bestFit="1" customWidth="1"/>
    <col min="6413" max="6415" width="11.5703125" bestFit="1" customWidth="1"/>
    <col min="6416" max="6416" width="11.7109375" bestFit="1" customWidth="1"/>
    <col min="6657" max="6657" width="17.85546875" customWidth="1"/>
    <col min="6658" max="6658" width="8" customWidth="1"/>
    <col min="6661" max="6661" width="17.28515625" customWidth="1"/>
    <col min="6662" max="6662" width="5.28515625" customWidth="1"/>
    <col min="6663" max="6663" width="15.28515625" bestFit="1" customWidth="1"/>
    <col min="6664" max="6664" width="15.5703125" bestFit="1" customWidth="1"/>
    <col min="6665" max="6665" width="13.85546875" bestFit="1" customWidth="1"/>
    <col min="6666" max="6667" width="11.5703125" bestFit="1" customWidth="1"/>
    <col min="6668" max="6668" width="11.7109375" bestFit="1" customWidth="1"/>
    <col min="6669" max="6671" width="11.5703125" bestFit="1" customWidth="1"/>
    <col min="6672" max="6672" width="11.7109375" bestFit="1" customWidth="1"/>
    <col min="6913" max="6913" width="17.85546875" customWidth="1"/>
    <col min="6914" max="6914" width="8" customWidth="1"/>
    <col min="6917" max="6917" width="17.28515625" customWidth="1"/>
    <col min="6918" max="6918" width="5.28515625" customWidth="1"/>
    <col min="6919" max="6919" width="15.28515625" bestFit="1" customWidth="1"/>
    <col min="6920" max="6920" width="15.5703125" bestFit="1" customWidth="1"/>
    <col min="6921" max="6921" width="13.85546875" bestFit="1" customWidth="1"/>
    <col min="6922" max="6923" width="11.5703125" bestFit="1" customWidth="1"/>
    <col min="6924" max="6924" width="11.7109375" bestFit="1" customWidth="1"/>
    <col min="6925" max="6927" width="11.5703125" bestFit="1" customWidth="1"/>
    <col min="6928" max="6928" width="11.7109375" bestFit="1" customWidth="1"/>
    <col min="7169" max="7169" width="17.85546875" customWidth="1"/>
    <col min="7170" max="7170" width="8" customWidth="1"/>
    <col min="7173" max="7173" width="17.28515625" customWidth="1"/>
    <col min="7174" max="7174" width="5.28515625" customWidth="1"/>
    <col min="7175" max="7175" width="15.28515625" bestFit="1" customWidth="1"/>
    <col min="7176" max="7176" width="15.5703125" bestFit="1" customWidth="1"/>
    <col min="7177" max="7177" width="13.85546875" bestFit="1" customWidth="1"/>
    <col min="7178" max="7179" width="11.5703125" bestFit="1" customWidth="1"/>
    <col min="7180" max="7180" width="11.7109375" bestFit="1" customWidth="1"/>
    <col min="7181" max="7183" width="11.5703125" bestFit="1" customWidth="1"/>
    <col min="7184" max="7184" width="11.7109375" bestFit="1" customWidth="1"/>
    <col min="7425" max="7425" width="17.85546875" customWidth="1"/>
    <col min="7426" max="7426" width="8" customWidth="1"/>
    <col min="7429" max="7429" width="17.28515625" customWidth="1"/>
    <col min="7430" max="7430" width="5.28515625" customWidth="1"/>
    <col min="7431" max="7431" width="15.28515625" bestFit="1" customWidth="1"/>
    <col min="7432" max="7432" width="15.5703125" bestFit="1" customWidth="1"/>
    <col min="7433" max="7433" width="13.85546875" bestFit="1" customWidth="1"/>
    <col min="7434" max="7435" width="11.5703125" bestFit="1" customWidth="1"/>
    <col min="7436" max="7436" width="11.7109375" bestFit="1" customWidth="1"/>
    <col min="7437" max="7439" width="11.5703125" bestFit="1" customWidth="1"/>
    <col min="7440" max="7440" width="11.7109375" bestFit="1" customWidth="1"/>
    <col min="7681" max="7681" width="17.85546875" customWidth="1"/>
    <col min="7682" max="7682" width="8" customWidth="1"/>
    <col min="7685" max="7685" width="17.28515625" customWidth="1"/>
    <col min="7686" max="7686" width="5.28515625" customWidth="1"/>
    <col min="7687" max="7687" width="15.28515625" bestFit="1" customWidth="1"/>
    <col min="7688" max="7688" width="15.5703125" bestFit="1" customWidth="1"/>
    <col min="7689" max="7689" width="13.85546875" bestFit="1" customWidth="1"/>
    <col min="7690" max="7691" width="11.5703125" bestFit="1" customWidth="1"/>
    <col min="7692" max="7692" width="11.7109375" bestFit="1" customWidth="1"/>
    <col min="7693" max="7695" width="11.5703125" bestFit="1" customWidth="1"/>
    <col min="7696" max="7696" width="11.7109375" bestFit="1" customWidth="1"/>
    <col min="7937" max="7937" width="17.85546875" customWidth="1"/>
    <col min="7938" max="7938" width="8" customWidth="1"/>
    <col min="7941" max="7941" width="17.28515625" customWidth="1"/>
    <col min="7942" max="7942" width="5.28515625" customWidth="1"/>
    <col min="7943" max="7943" width="15.28515625" bestFit="1" customWidth="1"/>
    <col min="7944" max="7944" width="15.5703125" bestFit="1" customWidth="1"/>
    <col min="7945" max="7945" width="13.85546875" bestFit="1" customWidth="1"/>
    <col min="7946" max="7947" width="11.5703125" bestFit="1" customWidth="1"/>
    <col min="7948" max="7948" width="11.7109375" bestFit="1" customWidth="1"/>
    <col min="7949" max="7951" width="11.5703125" bestFit="1" customWidth="1"/>
    <col min="7952" max="7952" width="11.7109375" bestFit="1" customWidth="1"/>
    <col min="8193" max="8193" width="17.85546875" customWidth="1"/>
    <col min="8194" max="8194" width="8" customWidth="1"/>
    <col min="8197" max="8197" width="17.28515625" customWidth="1"/>
    <col min="8198" max="8198" width="5.28515625" customWidth="1"/>
    <col min="8199" max="8199" width="15.28515625" bestFit="1" customWidth="1"/>
    <col min="8200" max="8200" width="15.5703125" bestFit="1" customWidth="1"/>
    <col min="8201" max="8201" width="13.85546875" bestFit="1" customWidth="1"/>
    <col min="8202" max="8203" width="11.5703125" bestFit="1" customWidth="1"/>
    <col min="8204" max="8204" width="11.7109375" bestFit="1" customWidth="1"/>
    <col min="8205" max="8207" width="11.5703125" bestFit="1" customWidth="1"/>
    <col min="8208" max="8208" width="11.7109375" bestFit="1" customWidth="1"/>
    <col min="8449" max="8449" width="17.85546875" customWidth="1"/>
    <col min="8450" max="8450" width="8" customWidth="1"/>
    <col min="8453" max="8453" width="17.28515625" customWidth="1"/>
    <col min="8454" max="8454" width="5.28515625" customWidth="1"/>
    <col min="8455" max="8455" width="15.28515625" bestFit="1" customWidth="1"/>
    <col min="8456" max="8456" width="15.5703125" bestFit="1" customWidth="1"/>
    <col min="8457" max="8457" width="13.85546875" bestFit="1" customWidth="1"/>
    <col min="8458" max="8459" width="11.5703125" bestFit="1" customWidth="1"/>
    <col min="8460" max="8460" width="11.7109375" bestFit="1" customWidth="1"/>
    <col min="8461" max="8463" width="11.5703125" bestFit="1" customWidth="1"/>
    <col min="8464" max="8464" width="11.7109375" bestFit="1" customWidth="1"/>
    <col min="8705" max="8705" width="17.85546875" customWidth="1"/>
    <col min="8706" max="8706" width="8" customWidth="1"/>
    <col min="8709" max="8709" width="17.28515625" customWidth="1"/>
    <col min="8710" max="8710" width="5.28515625" customWidth="1"/>
    <col min="8711" max="8711" width="15.28515625" bestFit="1" customWidth="1"/>
    <col min="8712" max="8712" width="15.5703125" bestFit="1" customWidth="1"/>
    <col min="8713" max="8713" width="13.85546875" bestFit="1" customWidth="1"/>
    <col min="8714" max="8715" width="11.5703125" bestFit="1" customWidth="1"/>
    <col min="8716" max="8716" width="11.7109375" bestFit="1" customWidth="1"/>
    <col min="8717" max="8719" width="11.5703125" bestFit="1" customWidth="1"/>
    <col min="8720" max="8720" width="11.7109375" bestFit="1" customWidth="1"/>
    <col min="8961" max="8961" width="17.85546875" customWidth="1"/>
    <col min="8962" max="8962" width="8" customWidth="1"/>
    <col min="8965" max="8965" width="17.28515625" customWidth="1"/>
    <col min="8966" max="8966" width="5.28515625" customWidth="1"/>
    <col min="8967" max="8967" width="15.28515625" bestFit="1" customWidth="1"/>
    <col min="8968" max="8968" width="15.5703125" bestFit="1" customWidth="1"/>
    <col min="8969" max="8969" width="13.85546875" bestFit="1" customWidth="1"/>
    <col min="8970" max="8971" width="11.5703125" bestFit="1" customWidth="1"/>
    <col min="8972" max="8972" width="11.7109375" bestFit="1" customWidth="1"/>
    <col min="8973" max="8975" width="11.5703125" bestFit="1" customWidth="1"/>
    <col min="8976" max="8976" width="11.7109375" bestFit="1" customWidth="1"/>
    <col min="9217" max="9217" width="17.85546875" customWidth="1"/>
    <col min="9218" max="9218" width="8" customWidth="1"/>
    <col min="9221" max="9221" width="17.28515625" customWidth="1"/>
    <col min="9222" max="9222" width="5.28515625" customWidth="1"/>
    <col min="9223" max="9223" width="15.28515625" bestFit="1" customWidth="1"/>
    <col min="9224" max="9224" width="15.5703125" bestFit="1" customWidth="1"/>
    <col min="9225" max="9225" width="13.85546875" bestFit="1" customWidth="1"/>
    <col min="9226" max="9227" width="11.5703125" bestFit="1" customWidth="1"/>
    <col min="9228" max="9228" width="11.7109375" bestFit="1" customWidth="1"/>
    <col min="9229" max="9231" width="11.5703125" bestFit="1" customWidth="1"/>
    <col min="9232" max="9232" width="11.7109375" bestFit="1" customWidth="1"/>
    <col min="9473" max="9473" width="17.85546875" customWidth="1"/>
    <col min="9474" max="9474" width="8" customWidth="1"/>
    <col min="9477" max="9477" width="17.28515625" customWidth="1"/>
    <col min="9478" max="9478" width="5.28515625" customWidth="1"/>
    <col min="9479" max="9479" width="15.28515625" bestFit="1" customWidth="1"/>
    <col min="9480" max="9480" width="15.5703125" bestFit="1" customWidth="1"/>
    <col min="9481" max="9481" width="13.85546875" bestFit="1" customWidth="1"/>
    <col min="9482" max="9483" width="11.5703125" bestFit="1" customWidth="1"/>
    <col min="9484" max="9484" width="11.7109375" bestFit="1" customWidth="1"/>
    <col min="9485" max="9487" width="11.5703125" bestFit="1" customWidth="1"/>
    <col min="9488" max="9488" width="11.7109375" bestFit="1" customWidth="1"/>
    <col min="9729" max="9729" width="17.85546875" customWidth="1"/>
    <col min="9730" max="9730" width="8" customWidth="1"/>
    <col min="9733" max="9733" width="17.28515625" customWidth="1"/>
    <col min="9734" max="9734" width="5.28515625" customWidth="1"/>
    <col min="9735" max="9735" width="15.28515625" bestFit="1" customWidth="1"/>
    <col min="9736" max="9736" width="15.5703125" bestFit="1" customWidth="1"/>
    <col min="9737" max="9737" width="13.85546875" bestFit="1" customWidth="1"/>
    <col min="9738" max="9739" width="11.5703125" bestFit="1" customWidth="1"/>
    <col min="9740" max="9740" width="11.7109375" bestFit="1" customWidth="1"/>
    <col min="9741" max="9743" width="11.5703125" bestFit="1" customWidth="1"/>
    <col min="9744" max="9744" width="11.7109375" bestFit="1" customWidth="1"/>
    <col min="9985" max="9985" width="17.85546875" customWidth="1"/>
    <col min="9986" max="9986" width="8" customWidth="1"/>
    <col min="9989" max="9989" width="17.28515625" customWidth="1"/>
    <col min="9990" max="9990" width="5.28515625" customWidth="1"/>
    <col min="9991" max="9991" width="15.28515625" bestFit="1" customWidth="1"/>
    <col min="9992" max="9992" width="15.5703125" bestFit="1" customWidth="1"/>
    <col min="9993" max="9993" width="13.85546875" bestFit="1" customWidth="1"/>
    <col min="9994" max="9995" width="11.5703125" bestFit="1" customWidth="1"/>
    <col min="9996" max="9996" width="11.7109375" bestFit="1" customWidth="1"/>
    <col min="9997" max="9999" width="11.5703125" bestFit="1" customWidth="1"/>
    <col min="10000" max="10000" width="11.7109375" bestFit="1" customWidth="1"/>
    <col min="10241" max="10241" width="17.85546875" customWidth="1"/>
    <col min="10242" max="10242" width="8" customWidth="1"/>
    <col min="10245" max="10245" width="17.28515625" customWidth="1"/>
    <col min="10246" max="10246" width="5.28515625" customWidth="1"/>
    <col min="10247" max="10247" width="15.28515625" bestFit="1" customWidth="1"/>
    <col min="10248" max="10248" width="15.5703125" bestFit="1" customWidth="1"/>
    <col min="10249" max="10249" width="13.85546875" bestFit="1" customWidth="1"/>
    <col min="10250" max="10251" width="11.5703125" bestFit="1" customWidth="1"/>
    <col min="10252" max="10252" width="11.7109375" bestFit="1" customWidth="1"/>
    <col min="10253" max="10255" width="11.5703125" bestFit="1" customWidth="1"/>
    <col min="10256" max="10256" width="11.7109375" bestFit="1" customWidth="1"/>
    <col min="10497" max="10497" width="17.85546875" customWidth="1"/>
    <col min="10498" max="10498" width="8" customWidth="1"/>
    <col min="10501" max="10501" width="17.28515625" customWidth="1"/>
    <col min="10502" max="10502" width="5.28515625" customWidth="1"/>
    <col min="10503" max="10503" width="15.28515625" bestFit="1" customWidth="1"/>
    <col min="10504" max="10504" width="15.5703125" bestFit="1" customWidth="1"/>
    <col min="10505" max="10505" width="13.85546875" bestFit="1" customWidth="1"/>
    <col min="10506" max="10507" width="11.5703125" bestFit="1" customWidth="1"/>
    <col min="10508" max="10508" width="11.7109375" bestFit="1" customWidth="1"/>
    <col min="10509" max="10511" width="11.5703125" bestFit="1" customWidth="1"/>
    <col min="10512" max="10512" width="11.7109375" bestFit="1" customWidth="1"/>
    <col min="10753" max="10753" width="17.85546875" customWidth="1"/>
    <col min="10754" max="10754" width="8" customWidth="1"/>
    <col min="10757" max="10757" width="17.28515625" customWidth="1"/>
    <col min="10758" max="10758" width="5.28515625" customWidth="1"/>
    <col min="10759" max="10759" width="15.28515625" bestFit="1" customWidth="1"/>
    <col min="10760" max="10760" width="15.5703125" bestFit="1" customWidth="1"/>
    <col min="10761" max="10761" width="13.85546875" bestFit="1" customWidth="1"/>
    <col min="10762" max="10763" width="11.5703125" bestFit="1" customWidth="1"/>
    <col min="10764" max="10764" width="11.7109375" bestFit="1" customWidth="1"/>
    <col min="10765" max="10767" width="11.5703125" bestFit="1" customWidth="1"/>
    <col min="10768" max="10768" width="11.7109375" bestFit="1" customWidth="1"/>
    <col min="11009" max="11009" width="17.85546875" customWidth="1"/>
    <col min="11010" max="11010" width="8" customWidth="1"/>
    <col min="11013" max="11013" width="17.28515625" customWidth="1"/>
    <col min="11014" max="11014" width="5.28515625" customWidth="1"/>
    <col min="11015" max="11015" width="15.28515625" bestFit="1" customWidth="1"/>
    <col min="11016" max="11016" width="15.5703125" bestFit="1" customWidth="1"/>
    <col min="11017" max="11017" width="13.85546875" bestFit="1" customWidth="1"/>
    <col min="11018" max="11019" width="11.5703125" bestFit="1" customWidth="1"/>
    <col min="11020" max="11020" width="11.7109375" bestFit="1" customWidth="1"/>
    <col min="11021" max="11023" width="11.5703125" bestFit="1" customWidth="1"/>
    <col min="11024" max="11024" width="11.7109375" bestFit="1" customWidth="1"/>
    <col min="11265" max="11265" width="17.85546875" customWidth="1"/>
    <col min="11266" max="11266" width="8" customWidth="1"/>
    <col min="11269" max="11269" width="17.28515625" customWidth="1"/>
    <col min="11270" max="11270" width="5.28515625" customWidth="1"/>
    <col min="11271" max="11271" width="15.28515625" bestFit="1" customWidth="1"/>
    <col min="11272" max="11272" width="15.5703125" bestFit="1" customWidth="1"/>
    <col min="11273" max="11273" width="13.85546875" bestFit="1" customWidth="1"/>
    <col min="11274" max="11275" width="11.5703125" bestFit="1" customWidth="1"/>
    <col min="11276" max="11276" width="11.7109375" bestFit="1" customWidth="1"/>
    <col min="11277" max="11279" width="11.5703125" bestFit="1" customWidth="1"/>
    <col min="11280" max="11280" width="11.7109375" bestFit="1" customWidth="1"/>
    <col min="11521" max="11521" width="17.85546875" customWidth="1"/>
    <col min="11522" max="11522" width="8" customWidth="1"/>
    <col min="11525" max="11525" width="17.28515625" customWidth="1"/>
    <col min="11526" max="11526" width="5.28515625" customWidth="1"/>
    <col min="11527" max="11527" width="15.28515625" bestFit="1" customWidth="1"/>
    <col min="11528" max="11528" width="15.5703125" bestFit="1" customWidth="1"/>
    <col min="11529" max="11529" width="13.85546875" bestFit="1" customWidth="1"/>
    <col min="11530" max="11531" width="11.5703125" bestFit="1" customWidth="1"/>
    <col min="11532" max="11532" width="11.7109375" bestFit="1" customWidth="1"/>
    <col min="11533" max="11535" width="11.5703125" bestFit="1" customWidth="1"/>
    <col min="11536" max="11536" width="11.7109375" bestFit="1" customWidth="1"/>
    <col min="11777" max="11777" width="17.85546875" customWidth="1"/>
    <col min="11778" max="11778" width="8" customWidth="1"/>
    <col min="11781" max="11781" width="17.28515625" customWidth="1"/>
    <col min="11782" max="11782" width="5.28515625" customWidth="1"/>
    <col min="11783" max="11783" width="15.28515625" bestFit="1" customWidth="1"/>
    <col min="11784" max="11784" width="15.5703125" bestFit="1" customWidth="1"/>
    <col min="11785" max="11785" width="13.85546875" bestFit="1" customWidth="1"/>
    <col min="11786" max="11787" width="11.5703125" bestFit="1" customWidth="1"/>
    <col min="11788" max="11788" width="11.7109375" bestFit="1" customWidth="1"/>
    <col min="11789" max="11791" width="11.5703125" bestFit="1" customWidth="1"/>
    <col min="11792" max="11792" width="11.7109375" bestFit="1" customWidth="1"/>
    <col min="12033" max="12033" width="17.85546875" customWidth="1"/>
    <col min="12034" max="12034" width="8" customWidth="1"/>
    <col min="12037" max="12037" width="17.28515625" customWidth="1"/>
    <col min="12038" max="12038" width="5.28515625" customWidth="1"/>
    <col min="12039" max="12039" width="15.28515625" bestFit="1" customWidth="1"/>
    <col min="12040" max="12040" width="15.5703125" bestFit="1" customWidth="1"/>
    <col min="12041" max="12041" width="13.85546875" bestFit="1" customWidth="1"/>
    <col min="12042" max="12043" width="11.5703125" bestFit="1" customWidth="1"/>
    <col min="12044" max="12044" width="11.7109375" bestFit="1" customWidth="1"/>
    <col min="12045" max="12047" width="11.5703125" bestFit="1" customWidth="1"/>
    <col min="12048" max="12048" width="11.7109375" bestFit="1" customWidth="1"/>
    <col min="12289" max="12289" width="17.85546875" customWidth="1"/>
    <col min="12290" max="12290" width="8" customWidth="1"/>
    <col min="12293" max="12293" width="17.28515625" customWidth="1"/>
    <col min="12294" max="12294" width="5.28515625" customWidth="1"/>
    <col min="12295" max="12295" width="15.28515625" bestFit="1" customWidth="1"/>
    <col min="12296" max="12296" width="15.5703125" bestFit="1" customWidth="1"/>
    <col min="12297" max="12297" width="13.85546875" bestFit="1" customWidth="1"/>
    <col min="12298" max="12299" width="11.5703125" bestFit="1" customWidth="1"/>
    <col min="12300" max="12300" width="11.7109375" bestFit="1" customWidth="1"/>
    <col min="12301" max="12303" width="11.5703125" bestFit="1" customWidth="1"/>
    <col min="12304" max="12304" width="11.7109375" bestFit="1" customWidth="1"/>
    <col min="12545" max="12545" width="17.85546875" customWidth="1"/>
    <col min="12546" max="12546" width="8" customWidth="1"/>
    <col min="12549" max="12549" width="17.28515625" customWidth="1"/>
    <col min="12550" max="12550" width="5.28515625" customWidth="1"/>
    <col min="12551" max="12551" width="15.28515625" bestFit="1" customWidth="1"/>
    <col min="12552" max="12552" width="15.5703125" bestFit="1" customWidth="1"/>
    <col min="12553" max="12553" width="13.85546875" bestFit="1" customWidth="1"/>
    <col min="12554" max="12555" width="11.5703125" bestFit="1" customWidth="1"/>
    <col min="12556" max="12556" width="11.7109375" bestFit="1" customWidth="1"/>
    <col min="12557" max="12559" width="11.5703125" bestFit="1" customWidth="1"/>
    <col min="12560" max="12560" width="11.7109375" bestFit="1" customWidth="1"/>
    <col min="12801" max="12801" width="17.85546875" customWidth="1"/>
    <col min="12802" max="12802" width="8" customWidth="1"/>
    <col min="12805" max="12805" width="17.28515625" customWidth="1"/>
    <col min="12806" max="12806" width="5.28515625" customWidth="1"/>
    <col min="12807" max="12807" width="15.28515625" bestFit="1" customWidth="1"/>
    <col min="12808" max="12808" width="15.5703125" bestFit="1" customWidth="1"/>
    <col min="12809" max="12809" width="13.85546875" bestFit="1" customWidth="1"/>
    <col min="12810" max="12811" width="11.5703125" bestFit="1" customWidth="1"/>
    <col min="12812" max="12812" width="11.7109375" bestFit="1" customWidth="1"/>
    <col min="12813" max="12815" width="11.5703125" bestFit="1" customWidth="1"/>
    <col min="12816" max="12816" width="11.7109375" bestFit="1" customWidth="1"/>
    <col min="13057" max="13057" width="17.85546875" customWidth="1"/>
    <col min="13058" max="13058" width="8" customWidth="1"/>
    <col min="13061" max="13061" width="17.28515625" customWidth="1"/>
    <col min="13062" max="13062" width="5.28515625" customWidth="1"/>
    <col min="13063" max="13063" width="15.28515625" bestFit="1" customWidth="1"/>
    <col min="13064" max="13064" width="15.5703125" bestFit="1" customWidth="1"/>
    <col min="13065" max="13065" width="13.85546875" bestFit="1" customWidth="1"/>
    <col min="13066" max="13067" width="11.5703125" bestFit="1" customWidth="1"/>
    <col min="13068" max="13068" width="11.7109375" bestFit="1" customWidth="1"/>
    <col min="13069" max="13071" width="11.5703125" bestFit="1" customWidth="1"/>
    <col min="13072" max="13072" width="11.7109375" bestFit="1" customWidth="1"/>
    <col min="13313" max="13313" width="17.85546875" customWidth="1"/>
    <col min="13314" max="13314" width="8" customWidth="1"/>
    <col min="13317" max="13317" width="17.28515625" customWidth="1"/>
    <col min="13318" max="13318" width="5.28515625" customWidth="1"/>
    <col min="13319" max="13319" width="15.28515625" bestFit="1" customWidth="1"/>
    <col min="13320" max="13320" width="15.5703125" bestFit="1" customWidth="1"/>
    <col min="13321" max="13321" width="13.85546875" bestFit="1" customWidth="1"/>
    <col min="13322" max="13323" width="11.5703125" bestFit="1" customWidth="1"/>
    <col min="13324" max="13324" width="11.7109375" bestFit="1" customWidth="1"/>
    <col min="13325" max="13327" width="11.5703125" bestFit="1" customWidth="1"/>
    <col min="13328" max="13328" width="11.7109375" bestFit="1" customWidth="1"/>
    <col min="13569" max="13569" width="17.85546875" customWidth="1"/>
    <col min="13570" max="13570" width="8" customWidth="1"/>
    <col min="13573" max="13573" width="17.28515625" customWidth="1"/>
    <col min="13574" max="13574" width="5.28515625" customWidth="1"/>
    <col min="13575" max="13575" width="15.28515625" bestFit="1" customWidth="1"/>
    <col min="13576" max="13576" width="15.5703125" bestFit="1" customWidth="1"/>
    <col min="13577" max="13577" width="13.85546875" bestFit="1" customWidth="1"/>
    <col min="13578" max="13579" width="11.5703125" bestFit="1" customWidth="1"/>
    <col min="13580" max="13580" width="11.7109375" bestFit="1" customWidth="1"/>
    <col min="13581" max="13583" width="11.5703125" bestFit="1" customWidth="1"/>
    <col min="13584" max="13584" width="11.7109375" bestFit="1" customWidth="1"/>
    <col min="13825" max="13825" width="17.85546875" customWidth="1"/>
    <col min="13826" max="13826" width="8" customWidth="1"/>
    <col min="13829" max="13829" width="17.28515625" customWidth="1"/>
    <col min="13830" max="13830" width="5.28515625" customWidth="1"/>
    <col min="13831" max="13831" width="15.28515625" bestFit="1" customWidth="1"/>
    <col min="13832" max="13832" width="15.5703125" bestFit="1" customWidth="1"/>
    <col min="13833" max="13833" width="13.85546875" bestFit="1" customWidth="1"/>
    <col min="13834" max="13835" width="11.5703125" bestFit="1" customWidth="1"/>
    <col min="13836" max="13836" width="11.7109375" bestFit="1" customWidth="1"/>
    <col min="13837" max="13839" width="11.5703125" bestFit="1" customWidth="1"/>
    <col min="13840" max="13840" width="11.7109375" bestFit="1" customWidth="1"/>
    <col min="14081" max="14081" width="17.85546875" customWidth="1"/>
    <col min="14082" max="14082" width="8" customWidth="1"/>
    <col min="14085" max="14085" width="17.28515625" customWidth="1"/>
    <col min="14086" max="14086" width="5.28515625" customWidth="1"/>
    <col min="14087" max="14087" width="15.28515625" bestFit="1" customWidth="1"/>
    <col min="14088" max="14088" width="15.5703125" bestFit="1" customWidth="1"/>
    <col min="14089" max="14089" width="13.85546875" bestFit="1" customWidth="1"/>
    <col min="14090" max="14091" width="11.5703125" bestFit="1" customWidth="1"/>
    <col min="14092" max="14092" width="11.7109375" bestFit="1" customWidth="1"/>
    <col min="14093" max="14095" width="11.5703125" bestFit="1" customWidth="1"/>
    <col min="14096" max="14096" width="11.7109375" bestFit="1" customWidth="1"/>
    <col min="14337" max="14337" width="17.85546875" customWidth="1"/>
    <col min="14338" max="14338" width="8" customWidth="1"/>
    <col min="14341" max="14341" width="17.28515625" customWidth="1"/>
    <col min="14342" max="14342" width="5.28515625" customWidth="1"/>
    <col min="14343" max="14343" width="15.28515625" bestFit="1" customWidth="1"/>
    <col min="14344" max="14344" width="15.5703125" bestFit="1" customWidth="1"/>
    <col min="14345" max="14345" width="13.85546875" bestFit="1" customWidth="1"/>
    <col min="14346" max="14347" width="11.5703125" bestFit="1" customWidth="1"/>
    <col min="14348" max="14348" width="11.7109375" bestFit="1" customWidth="1"/>
    <col min="14349" max="14351" width="11.5703125" bestFit="1" customWidth="1"/>
    <col min="14352" max="14352" width="11.7109375" bestFit="1" customWidth="1"/>
    <col min="14593" max="14593" width="17.85546875" customWidth="1"/>
    <col min="14594" max="14594" width="8" customWidth="1"/>
    <col min="14597" max="14597" width="17.28515625" customWidth="1"/>
    <col min="14598" max="14598" width="5.28515625" customWidth="1"/>
    <col min="14599" max="14599" width="15.28515625" bestFit="1" customWidth="1"/>
    <col min="14600" max="14600" width="15.5703125" bestFit="1" customWidth="1"/>
    <col min="14601" max="14601" width="13.85546875" bestFit="1" customWidth="1"/>
    <col min="14602" max="14603" width="11.5703125" bestFit="1" customWidth="1"/>
    <col min="14604" max="14604" width="11.7109375" bestFit="1" customWidth="1"/>
    <col min="14605" max="14607" width="11.5703125" bestFit="1" customWidth="1"/>
    <col min="14608" max="14608" width="11.7109375" bestFit="1" customWidth="1"/>
    <col min="14849" max="14849" width="17.85546875" customWidth="1"/>
    <col min="14850" max="14850" width="8" customWidth="1"/>
    <col min="14853" max="14853" width="17.28515625" customWidth="1"/>
    <col min="14854" max="14854" width="5.28515625" customWidth="1"/>
    <col min="14855" max="14855" width="15.28515625" bestFit="1" customWidth="1"/>
    <col min="14856" max="14856" width="15.5703125" bestFit="1" customWidth="1"/>
    <col min="14857" max="14857" width="13.85546875" bestFit="1" customWidth="1"/>
    <col min="14858" max="14859" width="11.5703125" bestFit="1" customWidth="1"/>
    <col min="14860" max="14860" width="11.7109375" bestFit="1" customWidth="1"/>
    <col min="14861" max="14863" width="11.5703125" bestFit="1" customWidth="1"/>
    <col min="14864" max="14864" width="11.7109375" bestFit="1" customWidth="1"/>
    <col min="15105" max="15105" width="17.85546875" customWidth="1"/>
    <col min="15106" max="15106" width="8" customWidth="1"/>
    <col min="15109" max="15109" width="17.28515625" customWidth="1"/>
    <col min="15110" max="15110" width="5.28515625" customWidth="1"/>
    <col min="15111" max="15111" width="15.28515625" bestFit="1" customWidth="1"/>
    <col min="15112" max="15112" width="15.5703125" bestFit="1" customWidth="1"/>
    <col min="15113" max="15113" width="13.85546875" bestFit="1" customWidth="1"/>
    <col min="15114" max="15115" width="11.5703125" bestFit="1" customWidth="1"/>
    <col min="15116" max="15116" width="11.7109375" bestFit="1" customWidth="1"/>
    <col min="15117" max="15119" width="11.5703125" bestFit="1" customWidth="1"/>
    <col min="15120" max="15120" width="11.7109375" bestFit="1" customWidth="1"/>
    <col min="15361" max="15361" width="17.85546875" customWidth="1"/>
    <col min="15362" max="15362" width="8" customWidth="1"/>
    <col min="15365" max="15365" width="17.28515625" customWidth="1"/>
    <col min="15366" max="15366" width="5.28515625" customWidth="1"/>
    <col min="15367" max="15367" width="15.28515625" bestFit="1" customWidth="1"/>
    <col min="15368" max="15368" width="15.5703125" bestFit="1" customWidth="1"/>
    <col min="15369" max="15369" width="13.85546875" bestFit="1" customWidth="1"/>
    <col min="15370" max="15371" width="11.5703125" bestFit="1" customWidth="1"/>
    <col min="15372" max="15372" width="11.7109375" bestFit="1" customWidth="1"/>
    <col min="15373" max="15375" width="11.5703125" bestFit="1" customWidth="1"/>
    <col min="15376" max="15376" width="11.7109375" bestFit="1" customWidth="1"/>
    <col min="15617" max="15617" width="17.85546875" customWidth="1"/>
    <col min="15618" max="15618" width="8" customWidth="1"/>
    <col min="15621" max="15621" width="17.28515625" customWidth="1"/>
    <col min="15622" max="15622" width="5.28515625" customWidth="1"/>
    <col min="15623" max="15623" width="15.28515625" bestFit="1" customWidth="1"/>
    <col min="15624" max="15624" width="15.5703125" bestFit="1" customWidth="1"/>
    <col min="15625" max="15625" width="13.85546875" bestFit="1" customWidth="1"/>
    <col min="15626" max="15627" width="11.5703125" bestFit="1" customWidth="1"/>
    <col min="15628" max="15628" width="11.7109375" bestFit="1" customWidth="1"/>
    <col min="15629" max="15631" width="11.5703125" bestFit="1" customWidth="1"/>
    <col min="15632" max="15632" width="11.7109375" bestFit="1" customWidth="1"/>
    <col min="15873" max="15873" width="17.85546875" customWidth="1"/>
    <col min="15874" max="15874" width="8" customWidth="1"/>
    <col min="15877" max="15877" width="17.28515625" customWidth="1"/>
    <col min="15878" max="15878" width="5.28515625" customWidth="1"/>
    <col min="15879" max="15879" width="15.28515625" bestFit="1" customWidth="1"/>
    <col min="15880" max="15880" width="15.5703125" bestFit="1" customWidth="1"/>
    <col min="15881" max="15881" width="13.85546875" bestFit="1" customWidth="1"/>
    <col min="15882" max="15883" width="11.5703125" bestFit="1" customWidth="1"/>
    <col min="15884" max="15884" width="11.7109375" bestFit="1" customWidth="1"/>
    <col min="15885" max="15887" width="11.5703125" bestFit="1" customWidth="1"/>
    <col min="15888" max="15888" width="11.7109375" bestFit="1" customWidth="1"/>
    <col min="16129" max="16129" width="17.85546875" customWidth="1"/>
    <col min="16130" max="16130" width="8" customWidth="1"/>
    <col min="16133" max="16133" width="17.28515625" customWidth="1"/>
    <col min="16134" max="16134" width="5.28515625" customWidth="1"/>
    <col min="16135" max="16135" width="15.28515625" bestFit="1" customWidth="1"/>
    <col min="16136" max="16136" width="15.5703125" bestFit="1" customWidth="1"/>
    <col min="16137" max="16137" width="13.85546875" bestFit="1" customWidth="1"/>
    <col min="16138" max="16139" width="11.5703125" bestFit="1" customWidth="1"/>
    <col min="16140" max="16140" width="11.7109375" bestFit="1" customWidth="1"/>
    <col min="16141" max="16143" width="11.5703125" bestFit="1" customWidth="1"/>
    <col min="16144" max="16144" width="11.7109375" bestFit="1" customWidth="1"/>
  </cols>
  <sheetData>
    <row r="1" spans="1:16" ht="15.75" thickBot="1" x14ac:dyDescent="0.3"/>
    <row r="2" spans="1:16" ht="15.75" thickBot="1" x14ac:dyDescent="0.3">
      <c r="A2" s="446" t="s">
        <v>0</v>
      </c>
      <c r="B2" s="448" t="s">
        <v>1</v>
      </c>
      <c r="C2" s="446" t="s">
        <v>2</v>
      </c>
      <c r="D2" s="446" t="s">
        <v>3</v>
      </c>
      <c r="E2" s="446" t="s">
        <v>4</v>
      </c>
      <c r="F2" s="418" t="s">
        <v>3</v>
      </c>
      <c r="G2" s="419"/>
      <c r="H2" s="422" t="s">
        <v>5</v>
      </c>
      <c r="I2" s="423"/>
      <c r="J2" s="423"/>
      <c r="K2" s="423"/>
      <c r="L2" s="423"/>
      <c r="M2" s="423"/>
      <c r="N2" s="423"/>
      <c r="O2" s="423"/>
      <c r="P2" s="424"/>
    </row>
    <row r="3" spans="1:16" ht="54.75" thickBot="1" x14ac:dyDescent="0.3">
      <c r="A3" s="539"/>
      <c r="B3" s="540"/>
      <c r="C3" s="539"/>
      <c r="D3" s="539"/>
      <c r="E3" s="539"/>
      <c r="F3" s="541"/>
      <c r="G3" s="542"/>
      <c r="H3" s="118" t="s">
        <v>6</v>
      </c>
      <c r="I3" s="118" t="s">
        <v>7</v>
      </c>
      <c r="J3" s="118" t="s">
        <v>8</v>
      </c>
      <c r="K3" s="118" t="s">
        <v>9</v>
      </c>
      <c r="L3" s="119" t="s">
        <v>10</v>
      </c>
      <c r="M3" s="118" t="s">
        <v>11</v>
      </c>
      <c r="N3" s="118" t="s">
        <v>9</v>
      </c>
      <c r="O3" s="120" t="s">
        <v>12</v>
      </c>
      <c r="P3" s="121" t="s">
        <v>13</v>
      </c>
    </row>
    <row r="4" spans="1:16" ht="35.25" customHeight="1" thickBot="1" x14ac:dyDescent="0.3">
      <c r="A4" s="535" t="s">
        <v>113</v>
      </c>
      <c r="B4" s="40">
        <v>1</v>
      </c>
      <c r="C4" s="63" t="s">
        <v>114</v>
      </c>
      <c r="D4" s="122" t="s">
        <v>115</v>
      </c>
      <c r="E4" s="464" t="s">
        <v>17</v>
      </c>
      <c r="F4" s="465"/>
      <c r="G4" s="466"/>
      <c r="H4" s="467" t="s">
        <v>18</v>
      </c>
      <c r="I4" s="468"/>
      <c r="J4" s="468"/>
      <c r="K4" s="468"/>
      <c r="L4" s="468"/>
      <c r="M4" s="468"/>
      <c r="N4" s="468"/>
      <c r="O4" s="468"/>
      <c r="P4" s="469"/>
    </row>
    <row r="5" spans="1:16" ht="19.5" x14ac:dyDescent="0.25">
      <c r="A5" s="425"/>
      <c r="B5" s="8">
        <f>+B4+1</f>
        <v>2</v>
      </c>
      <c r="C5" s="440"/>
      <c r="D5" s="536"/>
      <c r="E5" s="381" t="s">
        <v>116</v>
      </c>
      <c r="F5" s="379" t="s">
        <v>20</v>
      </c>
      <c r="G5" s="43">
        <v>32295051</v>
      </c>
      <c r="H5" s="12">
        <v>1200000</v>
      </c>
      <c r="I5" s="13">
        <f>+'[2]CARGO 2 HUMBERTO GARCES'!H65</f>
        <v>221054875.9234668</v>
      </c>
      <c r="J5" s="8">
        <v>100</v>
      </c>
      <c r="K5" s="12">
        <v>908526</v>
      </c>
      <c r="L5" s="12">
        <f>+J5*K5</f>
        <v>90852600</v>
      </c>
      <c r="M5" s="14">
        <v>0</v>
      </c>
      <c r="N5" s="12">
        <v>908526</v>
      </c>
      <c r="O5" s="14">
        <v>0</v>
      </c>
      <c r="P5" s="15">
        <f>+H5+I5+L5</f>
        <v>313107475.9234668</v>
      </c>
    </row>
    <row r="6" spans="1:16" ht="28.5" x14ac:dyDescent="0.25">
      <c r="A6" s="425"/>
      <c r="B6" s="8">
        <f>+B5+1</f>
        <v>3</v>
      </c>
      <c r="C6" s="442"/>
      <c r="D6" s="537"/>
      <c r="E6" s="382" t="s">
        <v>117</v>
      </c>
      <c r="F6" s="379" t="s">
        <v>20</v>
      </c>
      <c r="G6" s="43">
        <v>1007806174</v>
      </c>
      <c r="H6" s="12">
        <v>0</v>
      </c>
      <c r="I6" s="13">
        <f>+'[2]CARGO 2 HUMBERTO GARCES'!H82</f>
        <v>49528492.900969356</v>
      </c>
      <c r="J6" s="8">
        <v>100</v>
      </c>
      <c r="K6" s="12">
        <v>908526</v>
      </c>
      <c r="L6" s="12">
        <f>+J6*K6</f>
        <v>90852600</v>
      </c>
      <c r="M6" s="14">
        <v>0</v>
      </c>
      <c r="N6" s="12">
        <v>908526</v>
      </c>
      <c r="O6" s="14">
        <v>0</v>
      </c>
      <c r="P6" s="15">
        <f>+H6+I6+L6</f>
        <v>140381092.90096936</v>
      </c>
    </row>
    <row r="7" spans="1:16" ht="29.25" thickBot="1" x14ac:dyDescent="0.3">
      <c r="A7" s="436"/>
      <c r="B7" s="20">
        <f>+B6+1</f>
        <v>4</v>
      </c>
      <c r="C7" s="444"/>
      <c r="D7" s="538"/>
      <c r="E7" s="383" t="s">
        <v>118</v>
      </c>
      <c r="F7" s="380" t="s">
        <v>20</v>
      </c>
      <c r="G7" s="46">
        <v>1152226259</v>
      </c>
      <c r="H7" s="24"/>
      <c r="I7" s="25">
        <f>+'[2]CARGO 2 HUMBERTO GARCES'!H99</f>
        <v>60464459.478764601</v>
      </c>
      <c r="J7" s="20">
        <v>100</v>
      </c>
      <c r="K7" s="26">
        <v>908526</v>
      </c>
      <c r="L7" s="26">
        <f>+J7*K7</f>
        <v>90852600</v>
      </c>
      <c r="M7" s="22">
        <v>0</v>
      </c>
      <c r="N7" s="26">
        <v>908526</v>
      </c>
      <c r="O7" s="22">
        <v>0</v>
      </c>
      <c r="P7" s="27">
        <f>+H7+I7+L7</f>
        <v>151317059.47876459</v>
      </c>
    </row>
    <row r="8" spans="1:16" ht="15.75" thickBot="1" x14ac:dyDescent="0.3">
      <c r="A8" s="446" t="s">
        <v>0</v>
      </c>
      <c r="B8" s="448" t="s">
        <v>1</v>
      </c>
      <c r="C8" s="446" t="s">
        <v>2</v>
      </c>
      <c r="D8" s="446" t="s">
        <v>3</v>
      </c>
      <c r="E8" s="446" t="s">
        <v>4</v>
      </c>
      <c r="F8" s="418" t="s">
        <v>3</v>
      </c>
      <c r="G8" s="419"/>
      <c r="H8" s="422" t="s">
        <v>5</v>
      </c>
      <c r="I8" s="423"/>
      <c r="J8" s="423"/>
      <c r="K8" s="423"/>
      <c r="L8" s="423"/>
      <c r="M8" s="423"/>
      <c r="N8" s="423"/>
      <c r="O8" s="423"/>
      <c r="P8" s="424"/>
    </row>
    <row r="9" spans="1:16" ht="54.75" thickBot="1" x14ac:dyDescent="0.3">
      <c r="A9" s="447"/>
      <c r="B9" s="449"/>
      <c r="C9" s="447"/>
      <c r="D9" s="447"/>
      <c r="E9" s="447"/>
      <c r="F9" s="420"/>
      <c r="G9" s="421"/>
      <c r="H9" s="1" t="s">
        <v>6</v>
      </c>
      <c r="I9" s="1" t="s">
        <v>7</v>
      </c>
      <c r="J9" s="1" t="s">
        <v>8</v>
      </c>
      <c r="K9" s="1" t="s">
        <v>9</v>
      </c>
      <c r="L9" s="2" t="s">
        <v>10</v>
      </c>
      <c r="M9" s="1" t="s">
        <v>11</v>
      </c>
      <c r="N9" s="1" t="s">
        <v>9</v>
      </c>
      <c r="O9" s="3" t="s">
        <v>12</v>
      </c>
      <c r="P9" s="4" t="s">
        <v>13</v>
      </c>
    </row>
    <row r="10" spans="1:16" ht="37.5" customHeight="1" thickBot="1" x14ac:dyDescent="0.3">
      <c r="A10" s="425" t="s">
        <v>119</v>
      </c>
      <c r="B10" s="5">
        <v>1</v>
      </c>
      <c r="C10" s="71" t="s">
        <v>120</v>
      </c>
      <c r="D10" s="123" t="s">
        <v>121</v>
      </c>
      <c r="E10" s="426" t="s">
        <v>17</v>
      </c>
      <c r="F10" s="427"/>
      <c r="G10" s="428"/>
      <c r="H10" s="429" t="s">
        <v>18</v>
      </c>
      <c r="I10" s="430"/>
      <c r="J10" s="430"/>
      <c r="K10" s="430"/>
      <c r="L10" s="430"/>
      <c r="M10" s="430"/>
      <c r="N10" s="430"/>
      <c r="O10" s="430"/>
      <c r="P10" s="431"/>
    </row>
    <row r="11" spans="1:16" ht="27" customHeight="1" thickBot="1" x14ac:dyDescent="0.3">
      <c r="A11" s="425"/>
      <c r="B11" s="8">
        <f>+B10+1</f>
        <v>2</v>
      </c>
      <c r="C11" s="124"/>
      <c r="D11" s="384"/>
      <c r="E11" s="386" t="s">
        <v>122</v>
      </c>
      <c r="F11" s="379" t="s">
        <v>20</v>
      </c>
      <c r="G11" s="43">
        <v>3419620</v>
      </c>
      <c r="H11" s="125">
        <f>+'[2]CARGO 43 ROSA ELVIRA GARCES '!S83</f>
        <v>1200000</v>
      </c>
      <c r="I11" s="125">
        <f>+'[2]CARGO 43 ROSA ELVIRA GARCES '!H65</f>
        <v>243194470.97776002</v>
      </c>
      <c r="J11" s="8">
        <v>150</v>
      </c>
      <c r="K11" s="12">
        <v>908526</v>
      </c>
      <c r="L11" s="12">
        <f>+J11*K11</f>
        <v>136278900</v>
      </c>
      <c r="M11" s="14">
        <v>0</v>
      </c>
      <c r="N11" s="12">
        <v>908526</v>
      </c>
      <c r="O11" s="14">
        <v>0</v>
      </c>
      <c r="P11" s="15">
        <f>+H11+I11+L11</f>
        <v>380673370.97776002</v>
      </c>
    </row>
    <row r="12" spans="1:16" ht="27" customHeight="1" thickBot="1" x14ac:dyDescent="0.3">
      <c r="A12" s="425"/>
      <c r="B12" s="8">
        <f>+B11+1</f>
        <v>3</v>
      </c>
      <c r="C12" s="124"/>
      <c r="D12" s="384"/>
      <c r="E12" s="387" t="s">
        <v>123</v>
      </c>
      <c r="F12" s="379" t="s">
        <v>20</v>
      </c>
      <c r="G12" s="43">
        <v>43490930</v>
      </c>
      <c r="H12" s="126">
        <v>0</v>
      </c>
      <c r="I12" s="126">
        <v>0</v>
      </c>
      <c r="J12" s="8">
        <v>150</v>
      </c>
      <c r="K12" s="12">
        <v>908526</v>
      </c>
      <c r="L12" s="12">
        <f>+J12*K12</f>
        <v>136278900</v>
      </c>
      <c r="M12" s="14">
        <v>0</v>
      </c>
      <c r="N12" s="12">
        <v>908526</v>
      </c>
      <c r="O12" s="14">
        <v>0</v>
      </c>
      <c r="P12" s="15">
        <f>+H12+I12+L12</f>
        <v>136278900</v>
      </c>
    </row>
    <row r="13" spans="1:16" ht="24" customHeight="1" x14ac:dyDescent="0.25">
      <c r="A13" s="425"/>
      <c r="B13" s="8">
        <f>+B12+1</f>
        <v>4</v>
      </c>
      <c r="C13" s="124"/>
      <c r="D13" s="384"/>
      <c r="E13" s="388" t="s">
        <v>124</v>
      </c>
      <c r="F13" s="385" t="s">
        <v>20</v>
      </c>
      <c r="G13" s="127">
        <v>70420488</v>
      </c>
      <c r="H13" s="126">
        <v>0</v>
      </c>
      <c r="I13" s="126">
        <v>0</v>
      </c>
      <c r="J13" s="8">
        <v>150</v>
      </c>
      <c r="K13" s="12">
        <v>908526</v>
      </c>
      <c r="L13" s="12">
        <f>+J13*K13</f>
        <v>136278900</v>
      </c>
      <c r="M13" s="14">
        <v>0</v>
      </c>
      <c r="N13" s="12">
        <v>908526</v>
      </c>
      <c r="O13" s="14">
        <v>0</v>
      </c>
      <c r="P13" s="15">
        <f>+H13+I13+L13</f>
        <v>136278900</v>
      </c>
    </row>
    <row r="14" spans="1:16" ht="30.75" customHeight="1" thickBot="1" x14ac:dyDescent="0.3">
      <c r="A14" s="436"/>
      <c r="B14" s="20">
        <f>+B13+1</f>
        <v>5</v>
      </c>
      <c r="C14" s="128"/>
      <c r="D14" s="129"/>
      <c r="E14" s="383" t="s">
        <v>125</v>
      </c>
      <c r="F14" s="380" t="s">
        <v>20</v>
      </c>
      <c r="G14" s="46">
        <v>32135443</v>
      </c>
      <c r="H14" s="130">
        <v>0</v>
      </c>
      <c r="I14" s="130">
        <f>+'[2]CARGO 43 ROSA ELVIRA GARCES '!S88</f>
        <v>3849005.9251564317</v>
      </c>
      <c r="J14" s="20">
        <v>150</v>
      </c>
      <c r="K14" s="26">
        <v>908526</v>
      </c>
      <c r="L14" s="26">
        <f>+J14*K14</f>
        <v>136278900</v>
      </c>
      <c r="M14" s="22">
        <v>0</v>
      </c>
      <c r="N14" s="26">
        <v>908526</v>
      </c>
      <c r="O14" s="22">
        <v>0</v>
      </c>
      <c r="P14" s="27">
        <f>+H14+I14+L14</f>
        <v>140127905.92515644</v>
      </c>
    </row>
    <row r="15" spans="1:16" ht="15.75" thickBot="1" x14ac:dyDescent="0.3">
      <c r="A15" s="446" t="s">
        <v>0</v>
      </c>
      <c r="B15" s="448" t="s">
        <v>1</v>
      </c>
      <c r="C15" s="446" t="s">
        <v>2</v>
      </c>
      <c r="D15" s="446" t="s">
        <v>3</v>
      </c>
      <c r="E15" s="446" t="s">
        <v>4</v>
      </c>
      <c r="F15" s="418" t="s">
        <v>3</v>
      </c>
      <c r="G15" s="419"/>
      <c r="H15" s="422" t="s">
        <v>5</v>
      </c>
      <c r="I15" s="423"/>
      <c r="J15" s="423"/>
      <c r="K15" s="423"/>
      <c r="L15" s="423"/>
      <c r="M15" s="423"/>
      <c r="N15" s="423"/>
      <c r="O15" s="423"/>
      <c r="P15" s="424"/>
    </row>
    <row r="16" spans="1:16" ht="54.75" thickBot="1" x14ac:dyDescent="0.3">
      <c r="A16" s="447"/>
      <c r="B16" s="449"/>
      <c r="C16" s="447"/>
      <c r="D16" s="447"/>
      <c r="E16" s="447"/>
      <c r="F16" s="420"/>
      <c r="G16" s="421"/>
      <c r="H16" s="1" t="s">
        <v>6</v>
      </c>
      <c r="I16" s="1" t="s">
        <v>7</v>
      </c>
      <c r="J16" s="1" t="s">
        <v>8</v>
      </c>
      <c r="K16" s="1" t="s">
        <v>9</v>
      </c>
      <c r="L16" s="2" t="s">
        <v>10</v>
      </c>
      <c r="M16" s="1" t="s">
        <v>11</v>
      </c>
      <c r="N16" s="1" t="s">
        <v>9</v>
      </c>
      <c r="O16" s="3" t="s">
        <v>12</v>
      </c>
      <c r="P16" s="4" t="s">
        <v>13</v>
      </c>
    </row>
    <row r="17" spans="1:17" ht="35.25" thickBot="1" x14ac:dyDescent="0.3">
      <c r="A17" s="131" t="s">
        <v>126</v>
      </c>
      <c r="B17" s="132">
        <v>1</v>
      </c>
      <c r="C17" s="133" t="s">
        <v>127</v>
      </c>
      <c r="D17" s="134" t="s">
        <v>128</v>
      </c>
      <c r="E17" s="437" t="s">
        <v>129</v>
      </c>
      <c r="F17" s="438"/>
      <c r="G17" s="439"/>
      <c r="H17" s="135">
        <f>+'[2]CARGO 56 HURTO BERNARDO'!H8</f>
        <v>92479320.11331445</v>
      </c>
      <c r="I17" s="136">
        <v>0</v>
      </c>
      <c r="J17" s="85">
        <v>0</v>
      </c>
      <c r="K17" s="137">
        <v>908526</v>
      </c>
      <c r="L17" s="137">
        <f>+J17*K17</f>
        <v>0</v>
      </c>
      <c r="M17" s="138">
        <v>0</v>
      </c>
      <c r="N17" s="137">
        <v>908526</v>
      </c>
      <c r="O17" s="138">
        <v>0</v>
      </c>
      <c r="P17" s="87">
        <f>+H17+I17+L17</f>
        <v>92479320.11331445</v>
      </c>
    </row>
    <row r="18" spans="1:17" ht="15.75" thickBot="1" x14ac:dyDescent="0.3">
      <c r="A18" s="446" t="s">
        <v>0</v>
      </c>
      <c r="B18" s="448" t="s">
        <v>1</v>
      </c>
      <c r="C18" s="446" t="s">
        <v>2</v>
      </c>
      <c r="D18" s="446" t="s">
        <v>3</v>
      </c>
      <c r="E18" s="446" t="s">
        <v>4</v>
      </c>
      <c r="F18" s="418" t="s">
        <v>3</v>
      </c>
      <c r="G18" s="419"/>
      <c r="H18" s="454" t="s">
        <v>5</v>
      </c>
      <c r="I18" s="455"/>
      <c r="J18" s="455"/>
      <c r="K18" s="455"/>
      <c r="L18" s="455"/>
      <c r="M18" s="455"/>
      <c r="N18" s="455"/>
      <c r="O18" s="455"/>
      <c r="P18" s="456"/>
    </row>
    <row r="19" spans="1:17" ht="57" thickBot="1" x14ac:dyDescent="0.3">
      <c r="A19" s="539"/>
      <c r="B19" s="540"/>
      <c r="C19" s="539"/>
      <c r="D19" s="539"/>
      <c r="E19" s="539"/>
      <c r="F19" s="541"/>
      <c r="G19" s="542"/>
      <c r="H19" s="55" t="s">
        <v>6</v>
      </c>
      <c r="I19" s="55" t="s">
        <v>7</v>
      </c>
      <c r="J19" s="55" t="s">
        <v>8</v>
      </c>
      <c r="K19" s="55" t="s">
        <v>9</v>
      </c>
      <c r="L19" s="56" t="s">
        <v>10</v>
      </c>
      <c r="M19" s="55" t="s">
        <v>11</v>
      </c>
      <c r="N19" s="55" t="s">
        <v>9</v>
      </c>
      <c r="O19" s="57" t="s">
        <v>12</v>
      </c>
      <c r="P19" s="58" t="s">
        <v>13</v>
      </c>
    </row>
    <row r="20" spans="1:17" ht="41.25" customHeight="1" thickBot="1" x14ac:dyDescent="0.3">
      <c r="A20" s="389" t="s">
        <v>126</v>
      </c>
      <c r="B20" s="390">
        <v>1</v>
      </c>
      <c r="C20" s="391" t="s">
        <v>130</v>
      </c>
      <c r="D20" s="392" t="s">
        <v>131</v>
      </c>
      <c r="E20" s="501" t="s">
        <v>129</v>
      </c>
      <c r="F20" s="502"/>
      <c r="G20" s="503"/>
      <c r="H20" s="393">
        <f>+'[2]CARGO 58- HURTO MIGUEL ANGEL'!H7</f>
        <v>15017866.00496278</v>
      </c>
      <c r="I20" s="394">
        <v>0</v>
      </c>
      <c r="J20" s="395">
        <v>0</v>
      </c>
      <c r="K20" s="396">
        <v>908526</v>
      </c>
      <c r="L20" s="396">
        <f>+J20*K20</f>
        <v>0</v>
      </c>
      <c r="M20" s="397">
        <v>0</v>
      </c>
      <c r="N20" s="396">
        <v>908526</v>
      </c>
      <c r="O20" s="397">
        <v>0</v>
      </c>
      <c r="P20" s="398">
        <f>+H20+I20+L20</f>
        <v>15017866.00496278</v>
      </c>
    </row>
    <row r="21" spans="1:17" ht="15.75" thickBot="1" x14ac:dyDescent="0.3">
      <c r="A21" s="446" t="s">
        <v>0</v>
      </c>
      <c r="B21" s="448" t="s">
        <v>1</v>
      </c>
      <c r="C21" s="446" t="s">
        <v>2</v>
      </c>
      <c r="D21" s="446" t="s">
        <v>3</v>
      </c>
      <c r="E21" s="446" t="s">
        <v>4</v>
      </c>
      <c r="F21" s="418" t="s">
        <v>3</v>
      </c>
      <c r="G21" s="419"/>
      <c r="H21" s="422" t="s">
        <v>5</v>
      </c>
      <c r="I21" s="423"/>
      <c r="J21" s="423"/>
      <c r="K21" s="423"/>
      <c r="L21" s="423"/>
      <c r="M21" s="423"/>
      <c r="N21" s="423"/>
      <c r="O21" s="423"/>
      <c r="P21" s="424"/>
    </row>
    <row r="22" spans="1:17" ht="54.75" thickBot="1" x14ac:dyDescent="0.3">
      <c r="A22" s="447"/>
      <c r="B22" s="449"/>
      <c r="C22" s="447"/>
      <c r="D22" s="447"/>
      <c r="E22" s="447"/>
      <c r="F22" s="420"/>
      <c r="G22" s="421"/>
      <c r="H22" s="1" t="s">
        <v>6</v>
      </c>
      <c r="I22" s="1" t="s">
        <v>7</v>
      </c>
      <c r="J22" s="1" t="s">
        <v>8</v>
      </c>
      <c r="K22" s="1" t="s">
        <v>9</v>
      </c>
      <c r="L22" s="2" t="s">
        <v>10</v>
      </c>
      <c r="M22" s="1" t="s">
        <v>11</v>
      </c>
      <c r="N22" s="1" t="s">
        <v>9</v>
      </c>
      <c r="O22" s="3" t="s">
        <v>12</v>
      </c>
      <c r="P22" s="4" t="s">
        <v>13</v>
      </c>
    </row>
    <row r="23" spans="1:17" ht="31.5" customHeight="1" thickBot="1" x14ac:dyDescent="0.3">
      <c r="A23" s="543" t="s">
        <v>132</v>
      </c>
      <c r="B23" s="139">
        <v>1</v>
      </c>
      <c r="C23" s="140" t="s">
        <v>133</v>
      </c>
      <c r="D23" s="141" t="s">
        <v>134</v>
      </c>
      <c r="E23" s="545" t="s">
        <v>129</v>
      </c>
      <c r="F23" s="545"/>
      <c r="G23" s="545"/>
      <c r="H23" s="547" t="s">
        <v>135</v>
      </c>
      <c r="I23" s="548"/>
      <c r="J23" s="548"/>
      <c r="K23" s="548"/>
      <c r="L23" s="548"/>
      <c r="M23" s="548"/>
      <c r="N23" s="548"/>
      <c r="O23" s="548"/>
      <c r="P23" s="549"/>
    </row>
    <row r="24" spans="1:17" ht="45" customHeight="1" thickBot="1" x14ac:dyDescent="0.3">
      <c r="A24" s="544"/>
      <c r="B24" s="142">
        <f>+B23+1</f>
        <v>2</v>
      </c>
      <c r="C24" s="143" t="s">
        <v>136</v>
      </c>
      <c r="D24" s="144" t="s">
        <v>137</v>
      </c>
      <c r="E24" s="546"/>
      <c r="F24" s="546"/>
      <c r="G24" s="546"/>
      <c r="H24" s="547" t="s">
        <v>138</v>
      </c>
      <c r="I24" s="548"/>
      <c r="J24" s="548"/>
      <c r="K24" s="548"/>
      <c r="L24" s="548"/>
      <c r="M24" s="548"/>
      <c r="N24" s="548"/>
      <c r="O24" s="548"/>
      <c r="P24" s="549"/>
    </row>
    <row r="25" spans="1:17" ht="15.75" thickBot="1" x14ac:dyDescent="0.3">
      <c r="A25" s="446" t="s">
        <v>0</v>
      </c>
      <c r="B25" s="448" t="s">
        <v>1</v>
      </c>
      <c r="C25" s="552" t="s">
        <v>2</v>
      </c>
      <c r="D25" s="446" t="s">
        <v>3</v>
      </c>
      <c r="E25" s="446" t="s">
        <v>4</v>
      </c>
      <c r="F25" s="418" t="s">
        <v>3</v>
      </c>
      <c r="G25" s="419"/>
      <c r="H25" s="422" t="s">
        <v>5</v>
      </c>
      <c r="I25" s="423"/>
      <c r="J25" s="423"/>
      <c r="K25" s="423"/>
      <c r="L25" s="423"/>
      <c r="M25" s="423"/>
      <c r="N25" s="423"/>
      <c r="O25" s="423"/>
      <c r="P25" s="424"/>
    </row>
    <row r="26" spans="1:17" ht="54.75" thickBot="1" x14ac:dyDescent="0.3">
      <c r="A26" s="447"/>
      <c r="B26" s="449"/>
      <c r="C26" s="553"/>
      <c r="D26" s="447"/>
      <c r="E26" s="447"/>
      <c r="F26" s="420"/>
      <c r="G26" s="421"/>
      <c r="H26" s="1" t="s">
        <v>6</v>
      </c>
      <c r="I26" s="1" t="s">
        <v>7</v>
      </c>
      <c r="J26" s="1" t="s">
        <v>8</v>
      </c>
      <c r="K26" s="1" t="s">
        <v>9</v>
      </c>
      <c r="L26" s="2" t="s">
        <v>10</v>
      </c>
      <c r="M26" s="1" t="s">
        <v>11</v>
      </c>
      <c r="N26" s="1" t="s">
        <v>9</v>
      </c>
      <c r="O26" s="3" t="s">
        <v>12</v>
      </c>
      <c r="P26" s="4" t="s">
        <v>13</v>
      </c>
    </row>
    <row r="27" spans="1:17" ht="46.5" thickBot="1" x14ac:dyDescent="0.3">
      <c r="A27" s="44" t="s">
        <v>139</v>
      </c>
      <c r="B27" s="132">
        <f>+B26+1</f>
        <v>1</v>
      </c>
      <c r="C27" s="399" t="s">
        <v>140</v>
      </c>
      <c r="D27" s="400" t="s">
        <v>141</v>
      </c>
      <c r="E27" s="550" t="s">
        <v>129</v>
      </c>
      <c r="F27" s="546"/>
      <c r="G27" s="551"/>
      <c r="H27" s="135">
        <f>+'[2]CARGO 66-HURTO GABRIEL'!H9</f>
        <v>25161585.365853656</v>
      </c>
      <c r="I27" s="136">
        <v>0</v>
      </c>
      <c r="J27" s="85">
        <v>50</v>
      </c>
      <c r="K27" s="137">
        <v>908526</v>
      </c>
      <c r="L27" s="137">
        <f>+J27*K27</f>
        <v>45426300</v>
      </c>
      <c r="M27" s="138">
        <v>0</v>
      </c>
      <c r="N27" s="137">
        <v>908526</v>
      </c>
      <c r="O27" s="138">
        <v>0</v>
      </c>
      <c r="P27" s="87">
        <f>+H27+I27+L27</f>
        <v>70587885.365853652</v>
      </c>
      <c r="Q27" s="147"/>
    </row>
    <row r="28" spans="1:17" ht="15.75" thickBot="1" x14ac:dyDescent="0.3">
      <c r="A28" s="446" t="s">
        <v>0</v>
      </c>
      <c r="B28" s="448" t="s">
        <v>1</v>
      </c>
      <c r="C28" s="552" t="s">
        <v>2</v>
      </c>
      <c r="D28" s="446" t="s">
        <v>3</v>
      </c>
      <c r="E28" s="446" t="s">
        <v>4</v>
      </c>
      <c r="F28" s="418" t="s">
        <v>3</v>
      </c>
      <c r="G28" s="419"/>
      <c r="H28" s="422" t="s">
        <v>5</v>
      </c>
      <c r="I28" s="423"/>
      <c r="J28" s="423"/>
      <c r="K28" s="423"/>
      <c r="L28" s="423"/>
      <c r="M28" s="423"/>
      <c r="N28" s="423"/>
      <c r="O28" s="423"/>
      <c r="P28" s="424"/>
    </row>
    <row r="29" spans="1:17" ht="54.75" thickBot="1" x14ac:dyDescent="0.3">
      <c r="A29" s="447"/>
      <c r="B29" s="449"/>
      <c r="C29" s="553"/>
      <c r="D29" s="447"/>
      <c r="E29" s="447"/>
      <c r="F29" s="420"/>
      <c r="G29" s="421"/>
      <c r="H29" s="1" t="s">
        <v>6</v>
      </c>
      <c r="I29" s="1" t="s">
        <v>7</v>
      </c>
      <c r="J29" s="1" t="s">
        <v>8</v>
      </c>
      <c r="K29" s="1" t="s">
        <v>9</v>
      </c>
      <c r="L29" s="2" t="s">
        <v>10</v>
      </c>
      <c r="M29" s="1" t="s">
        <v>11</v>
      </c>
      <c r="N29" s="1" t="s">
        <v>9</v>
      </c>
      <c r="O29" s="3" t="s">
        <v>12</v>
      </c>
      <c r="P29" s="4" t="s">
        <v>13</v>
      </c>
    </row>
    <row r="30" spans="1:17" ht="46.5" thickBot="1" x14ac:dyDescent="0.3">
      <c r="A30" s="148" t="s">
        <v>142</v>
      </c>
      <c r="B30" s="132">
        <f>+B29+1</f>
        <v>1</v>
      </c>
      <c r="C30" s="71" t="s">
        <v>143</v>
      </c>
      <c r="D30" s="149" t="s">
        <v>144</v>
      </c>
      <c r="E30" s="554" t="s">
        <v>129</v>
      </c>
      <c r="F30" s="555"/>
      <c r="G30" s="555"/>
      <c r="H30" s="556" t="s">
        <v>138</v>
      </c>
      <c r="I30" s="557"/>
      <c r="J30" s="557"/>
      <c r="K30" s="557"/>
      <c r="L30" s="557"/>
      <c r="M30" s="557"/>
      <c r="N30" s="557"/>
      <c r="O30" s="557"/>
      <c r="P30" s="558"/>
    </row>
    <row r="31" spans="1:17" ht="15.75" thickBot="1" x14ac:dyDescent="0.3">
      <c r="A31" s="446" t="s">
        <v>0</v>
      </c>
      <c r="B31" s="448" t="s">
        <v>1</v>
      </c>
      <c r="C31" s="446" t="s">
        <v>2</v>
      </c>
      <c r="D31" s="446" t="s">
        <v>3</v>
      </c>
      <c r="E31" s="446" t="s">
        <v>4</v>
      </c>
      <c r="F31" s="418" t="s">
        <v>3</v>
      </c>
      <c r="G31" s="419"/>
      <c r="H31" s="422" t="s">
        <v>5</v>
      </c>
      <c r="I31" s="423"/>
      <c r="J31" s="423"/>
      <c r="K31" s="423"/>
      <c r="L31" s="423"/>
      <c r="M31" s="423"/>
      <c r="N31" s="423"/>
      <c r="O31" s="423"/>
      <c r="P31" s="424"/>
    </row>
    <row r="32" spans="1:17" ht="54.75" thickBot="1" x14ac:dyDescent="0.3">
      <c r="A32" s="447"/>
      <c r="B32" s="449"/>
      <c r="C32" s="447"/>
      <c r="D32" s="447"/>
      <c r="E32" s="447"/>
      <c r="F32" s="420"/>
      <c r="G32" s="421"/>
      <c r="H32" s="1" t="s">
        <v>6</v>
      </c>
      <c r="I32" s="1" t="s">
        <v>7</v>
      </c>
      <c r="J32" s="1" t="s">
        <v>8</v>
      </c>
      <c r="K32" s="1" t="s">
        <v>9</v>
      </c>
      <c r="L32" s="2" t="s">
        <v>10</v>
      </c>
      <c r="M32" s="1" t="s">
        <v>11</v>
      </c>
      <c r="N32" s="1" t="s">
        <v>9</v>
      </c>
      <c r="O32" s="3" t="s">
        <v>12</v>
      </c>
      <c r="P32" s="4" t="s">
        <v>13</v>
      </c>
    </row>
    <row r="33" spans="1:16" ht="35.25" thickBot="1" x14ac:dyDescent="0.3">
      <c r="A33" s="148" t="s">
        <v>145</v>
      </c>
      <c r="B33" s="132">
        <f>+B32+1</f>
        <v>1</v>
      </c>
      <c r="C33" s="71" t="s">
        <v>146</v>
      </c>
      <c r="D33" s="149" t="s">
        <v>147</v>
      </c>
      <c r="E33" s="554" t="s">
        <v>129</v>
      </c>
      <c r="F33" s="555"/>
      <c r="G33" s="555"/>
      <c r="H33" s="556" t="s">
        <v>138</v>
      </c>
      <c r="I33" s="557"/>
      <c r="J33" s="557"/>
      <c r="K33" s="557"/>
      <c r="L33" s="557"/>
      <c r="M33" s="557"/>
      <c r="N33" s="557"/>
      <c r="O33" s="557"/>
      <c r="P33" s="558"/>
    </row>
    <row r="34" spans="1:16" ht="15.75" thickBot="1" x14ac:dyDescent="0.3">
      <c r="A34" s="446" t="s">
        <v>0</v>
      </c>
      <c r="B34" s="448" t="s">
        <v>1</v>
      </c>
      <c r="C34" s="552" t="s">
        <v>2</v>
      </c>
      <c r="D34" s="446" t="s">
        <v>3</v>
      </c>
      <c r="E34" s="446" t="s">
        <v>4</v>
      </c>
      <c r="F34" s="418" t="s">
        <v>3</v>
      </c>
      <c r="G34" s="419"/>
      <c r="H34" s="422" t="s">
        <v>5</v>
      </c>
      <c r="I34" s="423"/>
      <c r="J34" s="423"/>
      <c r="K34" s="423"/>
      <c r="L34" s="423"/>
      <c r="M34" s="423"/>
      <c r="N34" s="423"/>
      <c r="O34" s="423"/>
      <c r="P34" s="424"/>
    </row>
    <row r="35" spans="1:16" ht="54.75" thickBot="1" x14ac:dyDescent="0.3">
      <c r="A35" s="539"/>
      <c r="B35" s="540"/>
      <c r="C35" s="559"/>
      <c r="D35" s="539"/>
      <c r="E35" s="539"/>
      <c r="F35" s="541"/>
      <c r="G35" s="542"/>
      <c r="H35" s="118" t="s">
        <v>6</v>
      </c>
      <c r="I35" s="118" t="s">
        <v>7</v>
      </c>
      <c r="J35" s="118" t="s">
        <v>8</v>
      </c>
      <c r="K35" s="118" t="s">
        <v>9</v>
      </c>
      <c r="L35" s="119" t="s">
        <v>10</v>
      </c>
      <c r="M35" s="118" t="s">
        <v>11</v>
      </c>
      <c r="N35" s="118" t="s">
        <v>9</v>
      </c>
      <c r="O35" s="120" t="s">
        <v>12</v>
      </c>
      <c r="P35" s="121" t="s">
        <v>13</v>
      </c>
    </row>
    <row r="36" spans="1:16" ht="35.25" thickBot="1" x14ac:dyDescent="0.3">
      <c r="A36" s="145" t="s">
        <v>148</v>
      </c>
      <c r="B36" s="132">
        <f>+B35+1</f>
        <v>1</v>
      </c>
      <c r="C36" s="30" t="s">
        <v>149</v>
      </c>
      <c r="D36" s="146" t="s">
        <v>150</v>
      </c>
      <c r="E36" s="560" t="s">
        <v>129</v>
      </c>
      <c r="F36" s="561"/>
      <c r="G36" s="561"/>
      <c r="H36" s="562" t="s">
        <v>138</v>
      </c>
      <c r="I36" s="563"/>
      <c r="J36" s="563"/>
      <c r="K36" s="563"/>
      <c r="L36" s="563"/>
      <c r="M36" s="563"/>
      <c r="N36" s="563"/>
      <c r="O36" s="563"/>
      <c r="P36" s="564"/>
    </row>
    <row r="37" spans="1:16" ht="15.75" thickBot="1" x14ac:dyDescent="0.3">
      <c r="A37" s="446" t="s">
        <v>0</v>
      </c>
      <c r="B37" s="448" t="s">
        <v>1</v>
      </c>
      <c r="C37" s="446" t="s">
        <v>2</v>
      </c>
      <c r="D37" s="446" t="s">
        <v>3</v>
      </c>
      <c r="E37" s="446" t="s">
        <v>4</v>
      </c>
      <c r="F37" s="418" t="s">
        <v>3</v>
      </c>
      <c r="G37" s="419"/>
      <c r="H37" s="422" t="s">
        <v>5</v>
      </c>
      <c r="I37" s="423"/>
      <c r="J37" s="423"/>
      <c r="K37" s="423"/>
      <c r="L37" s="423"/>
      <c r="M37" s="423"/>
      <c r="N37" s="423"/>
      <c r="O37" s="423"/>
      <c r="P37" s="424"/>
    </row>
    <row r="38" spans="1:16" ht="54.75" thickBot="1" x14ac:dyDescent="0.3">
      <c r="A38" s="539"/>
      <c r="B38" s="540"/>
      <c r="C38" s="539"/>
      <c r="D38" s="539"/>
      <c r="E38" s="539"/>
      <c r="F38" s="541"/>
      <c r="G38" s="542"/>
      <c r="H38" s="118" t="s">
        <v>6</v>
      </c>
      <c r="I38" s="118" t="s">
        <v>7</v>
      </c>
      <c r="J38" s="118" t="s">
        <v>8</v>
      </c>
      <c r="K38" s="118" t="s">
        <v>9</v>
      </c>
      <c r="L38" s="119" t="s">
        <v>10</v>
      </c>
      <c r="M38" s="118" t="s">
        <v>11</v>
      </c>
      <c r="N38" s="118" t="s">
        <v>9</v>
      </c>
      <c r="O38" s="120" t="s">
        <v>12</v>
      </c>
      <c r="P38" s="121" t="s">
        <v>13</v>
      </c>
    </row>
    <row r="39" spans="1:16" ht="35.25" thickBot="1" x14ac:dyDescent="0.3">
      <c r="A39" s="566" t="s">
        <v>151</v>
      </c>
      <c r="B39" s="150">
        <f>+B38+1</f>
        <v>1</v>
      </c>
      <c r="C39" s="151" t="s">
        <v>152</v>
      </c>
      <c r="D39" s="152" t="s">
        <v>153</v>
      </c>
      <c r="E39" s="569" t="s">
        <v>129</v>
      </c>
      <c r="F39" s="570"/>
      <c r="G39" s="570"/>
      <c r="H39" s="153">
        <f>+'[2]CARGO 63 EXACCIONES'!H7</f>
        <v>4285046.7289719619</v>
      </c>
      <c r="I39" s="153"/>
      <c r="J39" s="40">
        <v>0</v>
      </c>
      <c r="K39" s="154">
        <v>908526</v>
      </c>
      <c r="L39" s="154">
        <f>+J39*K39</f>
        <v>0</v>
      </c>
      <c r="M39" s="155">
        <v>0</v>
      </c>
      <c r="N39" s="154">
        <v>908526</v>
      </c>
      <c r="O39" s="155">
        <v>0</v>
      </c>
      <c r="P39" s="156">
        <f>+H39+I39+L39</f>
        <v>4285046.7289719619</v>
      </c>
    </row>
    <row r="40" spans="1:16" ht="35.25" thickBot="1" x14ac:dyDescent="0.3">
      <c r="A40" s="567"/>
      <c r="B40" s="157">
        <f>+B39+1</f>
        <v>2</v>
      </c>
      <c r="C40" s="158" t="s">
        <v>154</v>
      </c>
      <c r="D40" s="159" t="s">
        <v>155</v>
      </c>
      <c r="E40" s="571"/>
      <c r="F40" s="572"/>
      <c r="G40" s="572"/>
      <c r="H40" s="160">
        <f>+'[2]CARGO 63 EXACCIONES'!H13</f>
        <v>4285046.7289719619</v>
      </c>
      <c r="I40" s="160"/>
      <c r="J40" s="8">
        <v>0</v>
      </c>
      <c r="K40" s="12">
        <v>908526</v>
      </c>
      <c r="L40" s="12">
        <f>+J40*K40</f>
        <v>0</v>
      </c>
      <c r="M40" s="14">
        <v>0</v>
      </c>
      <c r="N40" s="12">
        <v>908526</v>
      </c>
      <c r="O40" s="14">
        <v>0</v>
      </c>
      <c r="P40" s="15">
        <f>+H40+I40+L40</f>
        <v>4285046.7289719619</v>
      </c>
    </row>
    <row r="41" spans="1:16" ht="46.5" thickBot="1" x14ac:dyDescent="0.3">
      <c r="A41" s="568"/>
      <c r="B41" s="161">
        <f>+B40+1</f>
        <v>3</v>
      </c>
      <c r="C41" s="158" t="s">
        <v>156</v>
      </c>
      <c r="D41" s="159" t="s">
        <v>157</v>
      </c>
      <c r="E41" s="573"/>
      <c r="F41" s="574"/>
      <c r="G41" s="574"/>
      <c r="H41" s="162">
        <f>+'[2]CARGO 63 EXACCIONES'!H24</f>
        <v>1293066.9800235019</v>
      </c>
      <c r="I41" s="68">
        <f>+'[2]CARGO 63-HURTO HERMANOS MAYA SA'!F42</f>
        <v>0</v>
      </c>
      <c r="J41" s="20">
        <v>0</v>
      </c>
      <c r="K41" s="26">
        <v>908526</v>
      </c>
      <c r="L41" s="26">
        <f>+J41*K41</f>
        <v>0</v>
      </c>
      <c r="M41" s="22">
        <v>0</v>
      </c>
      <c r="N41" s="26">
        <v>908526</v>
      </c>
      <c r="O41" s="22">
        <v>0</v>
      </c>
      <c r="P41" s="27">
        <f>+H41+I41+L41</f>
        <v>1293066.9800235019</v>
      </c>
    </row>
    <row r="42" spans="1:16" ht="15.75" thickBot="1" x14ac:dyDescent="0.3">
      <c r="A42" s="446" t="s">
        <v>0</v>
      </c>
      <c r="B42" s="448" t="s">
        <v>1</v>
      </c>
      <c r="C42" s="446" t="s">
        <v>2</v>
      </c>
      <c r="D42" s="446" t="s">
        <v>3</v>
      </c>
      <c r="E42" s="446" t="s">
        <v>4</v>
      </c>
      <c r="F42" s="418" t="s">
        <v>3</v>
      </c>
      <c r="G42" s="419"/>
      <c r="H42" s="422" t="s">
        <v>5</v>
      </c>
      <c r="I42" s="423"/>
      <c r="J42" s="423"/>
      <c r="K42" s="423"/>
      <c r="L42" s="423"/>
      <c r="M42" s="423"/>
      <c r="N42" s="423"/>
      <c r="O42" s="423"/>
      <c r="P42" s="424"/>
    </row>
    <row r="43" spans="1:16" ht="54.75" thickBot="1" x14ac:dyDescent="0.3">
      <c r="A43" s="447"/>
      <c r="B43" s="449"/>
      <c r="C43" s="447"/>
      <c r="D43" s="447"/>
      <c r="E43" s="447"/>
      <c r="F43" s="420"/>
      <c r="G43" s="421"/>
      <c r="H43" s="1" t="s">
        <v>6</v>
      </c>
      <c r="I43" s="1" t="s">
        <v>7</v>
      </c>
      <c r="J43" s="1" t="s">
        <v>8</v>
      </c>
      <c r="K43" s="1" t="s">
        <v>9</v>
      </c>
      <c r="L43" s="2" t="s">
        <v>10</v>
      </c>
      <c r="M43" s="1" t="s">
        <v>11</v>
      </c>
      <c r="N43" s="1" t="s">
        <v>9</v>
      </c>
      <c r="O43" s="3" t="s">
        <v>12</v>
      </c>
      <c r="P43" s="4" t="s">
        <v>13</v>
      </c>
    </row>
    <row r="44" spans="1:16" ht="52.5" customHeight="1" thickBot="1" x14ac:dyDescent="0.3">
      <c r="A44" s="44" t="s">
        <v>158</v>
      </c>
      <c r="B44" s="132">
        <f>+B43+1</f>
        <v>1</v>
      </c>
      <c r="C44" s="401" t="s">
        <v>159</v>
      </c>
      <c r="D44" s="84" t="s">
        <v>160</v>
      </c>
      <c r="E44" s="565" t="s">
        <v>129</v>
      </c>
      <c r="F44" s="565"/>
      <c r="G44" s="565"/>
      <c r="H44" s="135">
        <f>+'[2]CARGO 65 -EXACCIONES JOSE HERIB'!H8</f>
        <v>17438985.736925516</v>
      </c>
      <c r="I44" s="136">
        <f>+'[2]CARGO 63-HURTO HERMANOS MAYA SA'!F45</f>
        <v>0</v>
      </c>
      <c r="J44" s="132">
        <v>0</v>
      </c>
      <c r="K44" s="137">
        <v>908526</v>
      </c>
      <c r="L44" s="137">
        <f>+J44*K44</f>
        <v>0</v>
      </c>
      <c r="M44" s="138">
        <v>0</v>
      </c>
      <c r="N44" s="137">
        <v>908526</v>
      </c>
      <c r="O44" s="138">
        <v>0</v>
      </c>
      <c r="P44" s="87">
        <f>+H44+I44+L44</f>
        <v>17438985.736925516</v>
      </c>
    </row>
  </sheetData>
  <sheetProtection password="D651" sheet="1" objects="1" scenarios="1"/>
  <mergeCells count="100">
    <mergeCell ref="H42:P42"/>
    <mergeCell ref="E44:G44"/>
    <mergeCell ref="A39:A41"/>
    <mergeCell ref="E39:G41"/>
    <mergeCell ref="A42:A43"/>
    <mergeCell ref="B42:B43"/>
    <mergeCell ref="C42:C43"/>
    <mergeCell ref="D42:D43"/>
    <mergeCell ref="E42:E43"/>
    <mergeCell ref="F42:G43"/>
    <mergeCell ref="E36:G36"/>
    <mergeCell ref="H36:P36"/>
    <mergeCell ref="A37:A38"/>
    <mergeCell ref="B37:B38"/>
    <mergeCell ref="C37:C38"/>
    <mergeCell ref="D37:D38"/>
    <mergeCell ref="E37:E38"/>
    <mergeCell ref="F37:G38"/>
    <mergeCell ref="H37:P37"/>
    <mergeCell ref="E33:G33"/>
    <mergeCell ref="H33:P33"/>
    <mergeCell ref="A34:A35"/>
    <mergeCell ref="B34:B35"/>
    <mergeCell ref="C34:C35"/>
    <mergeCell ref="D34:D35"/>
    <mergeCell ref="E34:E35"/>
    <mergeCell ref="F34:G35"/>
    <mergeCell ref="H34:P34"/>
    <mergeCell ref="E30:G30"/>
    <mergeCell ref="H30:P30"/>
    <mergeCell ref="A31:A32"/>
    <mergeCell ref="B31:B32"/>
    <mergeCell ref="C31:C32"/>
    <mergeCell ref="D31:D32"/>
    <mergeCell ref="E31:E32"/>
    <mergeCell ref="F31:G32"/>
    <mergeCell ref="H31:P31"/>
    <mergeCell ref="F25:G26"/>
    <mergeCell ref="H25:P25"/>
    <mergeCell ref="E27:G27"/>
    <mergeCell ref="A28:A29"/>
    <mergeCell ref="B28:B29"/>
    <mergeCell ref="C28:C29"/>
    <mergeCell ref="D28:D29"/>
    <mergeCell ref="E28:E29"/>
    <mergeCell ref="F28:G29"/>
    <mergeCell ref="H28:P28"/>
    <mergeCell ref="A25:A26"/>
    <mergeCell ref="B25:B26"/>
    <mergeCell ref="C25:C26"/>
    <mergeCell ref="D25:D26"/>
    <mergeCell ref="E25:E26"/>
    <mergeCell ref="H21:P21"/>
    <mergeCell ref="A23:A24"/>
    <mergeCell ref="E23:G24"/>
    <mergeCell ref="H23:P23"/>
    <mergeCell ref="H24:P24"/>
    <mergeCell ref="E20:G20"/>
    <mergeCell ref="A21:A22"/>
    <mergeCell ref="B21:B22"/>
    <mergeCell ref="C21:C22"/>
    <mergeCell ref="D21:D22"/>
    <mergeCell ref="E21:E22"/>
    <mergeCell ref="F21:G22"/>
    <mergeCell ref="F15:G16"/>
    <mergeCell ref="H15:P15"/>
    <mergeCell ref="E17:G17"/>
    <mergeCell ref="A18:A19"/>
    <mergeCell ref="B18:B19"/>
    <mergeCell ref="C18:C19"/>
    <mergeCell ref="D18:D19"/>
    <mergeCell ref="E18:E19"/>
    <mergeCell ref="F18:G19"/>
    <mergeCell ref="H18:P18"/>
    <mergeCell ref="A15:A16"/>
    <mergeCell ref="B15:B16"/>
    <mergeCell ref="C15:C16"/>
    <mergeCell ref="D15:D16"/>
    <mergeCell ref="E15:E16"/>
    <mergeCell ref="F8:G9"/>
    <mergeCell ref="H8:P8"/>
    <mergeCell ref="A10:A14"/>
    <mergeCell ref="E10:G10"/>
    <mergeCell ref="H10:P10"/>
    <mergeCell ref="A8:A9"/>
    <mergeCell ref="B8:B9"/>
    <mergeCell ref="C8:C9"/>
    <mergeCell ref="D8:D9"/>
    <mergeCell ref="E8:E9"/>
    <mergeCell ref="H2:P2"/>
    <mergeCell ref="A4:A7"/>
    <mergeCell ref="E4:G4"/>
    <mergeCell ref="H4:P4"/>
    <mergeCell ref="C5:D7"/>
    <mergeCell ref="A2:A3"/>
    <mergeCell ref="B2:B3"/>
    <mergeCell ref="C2:C3"/>
    <mergeCell ref="D2:D3"/>
    <mergeCell ref="E2:E3"/>
    <mergeCell ref="F2:G3"/>
  </mergeCells>
  <pageMargins left="0.49" right="0.7" top="1.4" bottom="0.77" header="0.3" footer="0.78"/>
  <pageSetup paperSize="14" scale="7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81"/>
  <sheetViews>
    <sheetView windowProtection="1" topLeftCell="A71" workbookViewId="0">
      <selection activeCell="H142" sqref="H142:P142"/>
    </sheetView>
  </sheetViews>
  <sheetFormatPr baseColWidth="10" defaultRowHeight="15" x14ac:dyDescent="0.25"/>
  <cols>
    <col min="1" max="1" width="19.28515625" customWidth="1"/>
    <col min="2" max="2" width="6.28515625" customWidth="1"/>
    <col min="3" max="3" width="17.5703125" customWidth="1"/>
    <col min="5" max="5" width="17" customWidth="1"/>
    <col min="6" max="6" width="7" customWidth="1"/>
    <col min="7" max="7" width="12" customWidth="1"/>
    <col min="8" max="8" width="11.85546875" customWidth="1"/>
    <col min="9" max="9" width="12" customWidth="1"/>
    <col min="12" max="12" width="13.42578125" customWidth="1"/>
    <col min="15" max="15" width="10.85546875" customWidth="1"/>
    <col min="254" max="254" width="17" customWidth="1"/>
    <col min="255" max="255" width="6.28515625" customWidth="1"/>
    <col min="256" max="256" width="14.5703125" customWidth="1"/>
    <col min="258" max="258" width="17" customWidth="1"/>
    <col min="259" max="259" width="7" customWidth="1"/>
    <col min="260" max="260" width="12" customWidth="1"/>
    <col min="261" max="261" width="11.85546875" customWidth="1"/>
    <col min="262" max="262" width="12" customWidth="1"/>
    <col min="265" max="265" width="13.42578125" customWidth="1"/>
    <col min="268" max="268" width="10.85546875" customWidth="1"/>
    <col min="269" max="269" width="11.140625" customWidth="1"/>
    <col min="510" max="510" width="17" customWidth="1"/>
    <col min="511" max="511" width="6.28515625" customWidth="1"/>
    <col min="512" max="512" width="14.5703125" customWidth="1"/>
    <col min="514" max="514" width="17" customWidth="1"/>
    <col min="515" max="515" width="7" customWidth="1"/>
    <col min="516" max="516" width="12" customWidth="1"/>
    <col min="517" max="517" width="11.85546875" customWidth="1"/>
    <col min="518" max="518" width="12" customWidth="1"/>
    <col min="521" max="521" width="13.42578125" customWidth="1"/>
    <col min="524" max="524" width="10.85546875" customWidth="1"/>
    <col min="525" max="525" width="11.140625" customWidth="1"/>
    <col min="766" max="766" width="17" customWidth="1"/>
    <col min="767" max="767" width="6.28515625" customWidth="1"/>
    <col min="768" max="768" width="14.5703125" customWidth="1"/>
    <col min="770" max="770" width="17" customWidth="1"/>
    <col min="771" max="771" width="7" customWidth="1"/>
    <col min="772" max="772" width="12" customWidth="1"/>
    <col min="773" max="773" width="11.85546875" customWidth="1"/>
    <col min="774" max="774" width="12" customWidth="1"/>
    <col min="777" max="777" width="13.42578125" customWidth="1"/>
    <col min="780" max="780" width="10.85546875" customWidth="1"/>
    <col min="781" max="781" width="11.140625" customWidth="1"/>
    <col min="1022" max="1022" width="17" customWidth="1"/>
    <col min="1023" max="1023" width="6.28515625" customWidth="1"/>
    <col min="1024" max="1024" width="14.5703125" customWidth="1"/>
    <col min="1026" max="1026" width="17" customWidth="1"/>
    <col min="1027" max="1027" width="7" customWidth="1"/>
    <col min="1028" max="1028" width="12" customWidth="1"/>
    <col min="1029" max="1029" width="11.85546875" customWidth="1"/>
    <col min="1030" max="1030" width="12" customWidth="1"/>
    <col min="1033" max="1033" width="13.42578125" customWidth="1"/>
    <col min="1036" max="1036" width="10.85546875" customWidth="1"/>
    <col min="1037" max="1037" width="11.140625" customWidth="1"/>
    <col min="1278" max="1278" width="17" customWidth="1"/>
    <col min="1279" max="1279" width="6.28515625" customWidth="1"/>
    <col min="1280" max="1280" width="14.5703125" customWidth="1"/>
    <col min="1282" max="1282" width="17" customWidth="1"/>
    <col min="1283" max="1283" width="7" customWidth="1"/>
    <col min="1284" max="1284" width="12" customWidth="1"/>
    <col min="1285" max="1285" width="11.85546875" customWidth="1"/>
    <col min="1286" max="1286" width="12" customWidth="1"/>
    <col min="1289" max="1289" width="13.42578125" customWidth="1"/>
    <col min="1292" max="1292" width="10.85546875" customWidth="1"/>
    <col min="1293" max="1293" width="11.140625" customWidth="1"/>
    <col min="1534" max="1534" width="17" customWidth="1"/>
    <col min="1535" max="1535" width="6.28515625" customWidth="1"/>
    <col min="1536" max="1536" width="14.5703125" customWidth="1"/>
    <col min="1538" max="1538" width="17" customWidth="1"/>
    <col min="1539" max="1539" width="7" customWidth="1"/>
    <col min="1540" max="1540" width="12" customWidth="1"/>
    <col min="1541" max="1541" width="11.85546875" customWidth="1"/>
    <col min="1542" max="1542" width="12" customWidth="1"/>
    <col min="1545" max="1545" width="13.42578125" customWidth="1"/>
    <col min="1548" max="1548" width="10.85546875" customWidth="1"/>
    <col min="1549" max="1549" width="11.140625" customWidth="1"/>
    <col min="1790" max="1790" width="17" customWidth="1"/>
    <col min="1791" max="1791" width="6.28515625" customWidth="1"/>
    <col min="1792" max="1792" width="14.5703125" customWidth="1"/>
    <col min="1794" max="1794" width="17" customWidth="1"/>
    <col min="1795" max="1795" width="7" customWidth="1"/>
    <col min="1796" max="1796" width="12" customWidth="1"/>
    <col min="1797" max="1797" width="11.85546875" customWidth="1"/>
    <col min="1798" max="1798" width="12" customWidth="1"/>
    <col min="1801" max="1801" width="13.42578125" customWidth="1"/>
    <col min="1804" max="1804" width="10.85546875" customWidth="1"/>
    <col min="1805" max="1805" width="11.140625" customWidth="1"/>
    <col min="2046" max="2046" width="17" customWidth="1"/>
    <col min="2047" max="2047" width="6.28515625" customWidth="1"/>
    <col min="2048" max="2048" width="14.5703125" customWidth="1"/>
    <col min="2050" max="2050" width="17" customWidth="1"/>
    <col min="2051" max="2051" width="7" customWidth="1"/>
    <col min="2052" max="2052" width="12" customWidth="1"/>
    <col min="2053" max="2053" width="11.85546875" customWidth="1"/>
    <col min="2054" max="2054" width="12" customWidth="1"/>
    <col min="2057" max="2057" width="13.42578125" customWidth="1"/>
    <col min="2060" max="2060" width="10.85546875" customWidth="1"/>
    <col min="2061" max="2061" width="11.140625" customWidth="1"/>
    <col min="2302" max="2302" width="17" customWidth="1"/>
    <col min="2303" max="2303" width="6.28515625" customWidth="1"/>
    <col min="2304" max="2304" width="14.5703125" customWidth="1"/>
    <col min="2306" max="2306" width="17" customWidth="1"/>
    <col min="2307" max="2307" width="7" customWidth="1"/>
    <col min="2308" max="2308" width="12" customWidth="1"/>
    <col min="2309" max="2309" width="11.85546875" customWidth="1"/>
    <col min="2310" max="2310" width="12" customWidth="1"/>
    <col min="2313" max="2313" width="13.42578125" customWidth="1"/>
    <col min="2316" max="2316" width="10.85546875" customWidth="1"/>
    <col min="2317" max="2317" width="11.140625" customWidth="1"/>
    <col min="2558" max="2558" width="17" customWidth="1"/>
    <col min="2559" max="2559" width="6.28515625" customWidth="1"/>
    <col min="2560" max="2560" width="14.5703125" customWidth="1"/>
    <col min="2562" max="2562" width="17" customWidth="1"/>
    <col min="2563" max="2563" width="7" customWidth="1"/>
    <col min="2564" max="2564" width="12" customWidth="1"/>
    <col min="2565" max="2565" width="11.85546875" customWidth="1"/>
    <col min="2566" max="2566" width="12" customWidth="1"/>
    <col min="2569" max="2569" width="13.42578125" customWidth="1"/>
    <col min="2572" max="2572" width="10.85546875" customWidth="1"/>
    <col min="2573" max="2573" width="11.140625" customWidth="1"/>
    <col min="2814" max="2814" width="17" customWidth="1"/>
    <col min="2815" max="2815" width="6.28515625" customWidth="1"/>
    <col min="2816" max="2816" width="14.5703125" customWidth="1"/>
    <col min="2818" max="2818" width="17" customWidth="1"/>
    <col min="2819" max="2819" width="7" customWidth="1"/>
    <col min="2820" max="2820" width="12" customWidth="1"/>
    <col min="2821" max="2821" width="11.85546875" customWidth="1"/>
    <col min="2822" max="2822" width="12" customWidth="1"/>
    <col min="2825" max="2825" width="13.42578125" customWidth="1"/>
    <col min="2828" max="2828" width="10.85546875" customWidth="1"/>
    <col min="2829" max="2829" width="11.140625" customWidth="1"/>
    <col min="3070" max="3070" width="17" customWidth="1"/>
    <col min="3071" max="3071" width="6.28515625" customWidth="1"/>
    <col min="3072" max="3072" width="14.5703125" customWidth="1"/>
    <col min="3074" max="3074" width="17" customWidth="1"/>
    <col min="3075" max="3075" width="7" customWidth="1"/>
    <col min="3076" max="3076" width="12" customWidth="1"/>
    <col min="3077" max="3077" width="11.85546875" customWidth="1"/>
    <col min="3078" max="3078" width="12" customWidth="1"/>
    <col min="3081" max="3081" width="13.42578125" customWidth="1"/>
    <col min="3084" max="3084" width="10.85546875" customWidth="1"/>
    <col min="3085" max="3085" width="11.140625" customWidth="1"/>
    <col min="3326" max="3326" width="17" customWidth="1"/>
    <col min="3327" max="3327" width="6.28515625" customWidth="1"/>
    <col min="3328" max="3328" width="14.5703125" customWidth="1"/>
    <col min="3330" max="3330" width="17" customWidth="1"/>
    <col min="3331" max="3331" width="7" customWidth="1"/>
    <col min="3332" max="3332" width="12" customWidth="1"/>
    <col min="3333" max="3333" width="11.85546875" customWidth="1"/>
    <col min="3334" max="3334" width="12" customWidth="1"/>
    <col min="3337" max="3337" width="13.42578125" customWidth="1"/>
    <col min="3340" max="3340" width="10.85546875" customWidth="1"/>
    <col min="3341" max="3341" width="11.140625" customWidth="1"/>
    <col min="3582" max="3582" width="17" customWidth="1"/>
    <col min="3583" max="3583" width="6.28515625" customWidth="1"/>
    <col min="3584" max="3584" width="14.5703125" customWidth="1"/>
    <col min="3586" max="3586" width="17" customWidth="1"/>
    <col min="3587" max="3587" width="7" customWidth="1"/>
    <col min="3588" max="3588" width="12" customWidth="1"/>
    <col min="3589" max="3589" width="11.85546875" customWidth="1"/>
    <col min="3590" max="3590" width="12" customWidth="1"/>
    <col min="3593" max="3593" width="13.42578125" customWidth="1"/>
    <col min="3596" max="3596" width="10.85546875" customWidth="1"/>
    <col min="3597" max="3597" width="11.140625" customWidth="1"/>
    <col min="3838" max="3838" width="17" customWidth="1"/>
    <col min="3839" max="3839" width="6.28515625" customWidth="1"/>
    <col min="3840" max="3840" width="14.5703125" customWidth="1"/>
    <col min="3842" max="3842" width="17" customWidth="1"/>
    <col min="3843" max="3843" width="7" customWidth="1"/>
    <col min="3844" max="3844" width="12" customWidth="1"/>
    <col min="3845" max="3845" width="11.85546875" customWidth="1"/>
    <col min="3846" max="3846" width="12" customWidth="1"/>
    <col min="3849" max="3849" width="13.42578125" customWidth="1"/>
    <col min="3852" max="3852" width="10.85546875" customWidth="1"/>
    <col min="3853" max="3853" width="11.140625" customWidth="1"/>
    <col min="4094" max="4094" width="17" customWidth="1"/>
    <col min="4095" max="4095" width="6.28515625" customWidth="1"/>
    <col min="4096" max="4096" width="14.5703125" customWidth="1"/>
    <col min="4098" max="4098" width="17" customWidth="1"/>
    <col min="4099" max="4099" width="7" customWidth="1"/>
    <col min="4100" max="4100" width="12" customWidth="1"/>
    <col min="4101" max="4101" width="11.85546875" customWidth="1"/>
    <col min="4102" max="4102" width="12" customWidth="1"/>
    <col min="4105" max="4105" width="13.42578125" customWidth="1"/>
    <col min="4108" max="4108" width="10.85546875" customWidth="1"/>
    <col min="4109" max="4109" width="11.140625" customWidth="1"/>
    <col min="4350" max="4350" width="17" customWidth="1"/>
    <col min="4351" max="4351" width="6.28515625" customWidth="1"/>
    <col min="4352" max="4352" width="14.5703125" customWidth="1"/>
    <col min="4354" max="4354" width="17" customWidth="1"/>
    <col min="4355" max="4355" width="7" customWidth="1"/>
    <col min="4356" max="4356" width="12" customWidth="1"/>
    <col min="4357" max="4357" width="11.85546875" customWidth="1"/>
    <col min="4358" max="4358" width="12" customWidth="1"/>
    <col min="4361" max="4361" width="13.42578125" customWidth="1"/>
    <col min="4364" max="4364" width="10.85546875" customWidth="1"/>
    <col min="4365" max="4365" width="11.140625" customWidth="1"/>
    <col min="4606" max="4606" width="17" customWidth="1"/>
    <col min="4607" max="4607" width="6.28515625" customWidth="1"/>
    <col min="4608" max="4608" width="14.5703125" customWidth="1"/>
    <col min="4610" max="4610" width="17" customWidth="1"/>
    <col min="4611" max="4611" width="7" customWidth="1"/>
    <col min="4612" max="4612" width="12" customWidth="1"/>
    <col min="4613" max="4613" width="11.85546875" customWidth="1"/>
    <col min="4614" max="4614" width="12" customWidth="1"/>
    <col min="4617" max="4617" width="13.42578125" customWidth="1"/>
    <col min="4620" max="4620" width="10.85546875" customWidth="1"/>
    <col min="4621" max="4621" width="11.140625" customWidth="1"/>
    <col min="4862" max="4862" width="17" customWidth="1"/>
    <col min="4863" max="4863" width="6.28515625" customWidth="1"/>
    <col min="4864" max="4864" width="14.5703125" customWidth="1"/>
    <col min="4866" max="4866" width="17" customWidth="1"/>
    <col min="4867" max="4867" width="7" customWidth="1"/>
    <col min="4868" max="4868" width="12" customWidth="1"/>
    <col min="4869" max="4869" width="11.85546875" customWidth="1"/>
    <col min="4870" max="4870" width="12" customWidth="1"/>
    <col min="4873" max="4873" width="13.42578125" customWidth="1"/>
    <col min="4876" max="4876" width="10.85546875" customWidth="1"/>
    <col min="4877" max="4877" width="11.140625" customWidth="1"/>
    <col min="5118" max="5118" width="17" customWidth="1"/>
    <col min="5119" max="5119" width="6.28515625" customWidth="1"/>
    <col min="5120" max="5120" width="14.5703125" customWidth="1"/>
    <col min="5122" max="5122" width="17" customWidth="1"/>
    <col min="5123" max="5123" width="7" customWidth="1"/>
    <col min="5124" max="5124" width="12" customWidth="1"/>
    <col min="5125" max="5125" width="11.85546875" customWidth="1"/>
    <col min="5126" max="5126" width="12" customWidth="1"/>
    <col min="5129" max="5129" width="13.42578125" customWidth="1"/>
    <col min="5132" max="5132" width="10.85546875" customWidth="1"/>
    <col min="5133" max="5133" width="11.140625" customWidth="1"/>
    <col min="5374" max="5374" width="17" customWidth="1"/>
    <col min="5375" max="5375" width="6.28515625" customWidth="1"/>
    <col min="5376" max="5376" width="14.5703125" customWidth="1"/>
    <col min="5378" max="5378" width="17" customWidth="1"/>
    <col min="5379" max="5379" width="7" customWidth="1"/>
    <col min="5380" max="5380" width="12" customWidth="1"/>
    <col min="5381" max="5381" width="11.85546875" customWidth="1"/>
    <col min="5382" max="5382" width="12" customWidth="1"/>
    <col min="5385" max="5385" width="13.42578125" customWidth="1"/>
    <col min="5388" max="5388" width="10.85546875" customWidth="1"/>
    <col min="5389" max="5389" width="11.140625" customWidth="1"/>
    <col min="5630" max="5630" width="17" customWidth="1"/>
    <col min="5631" max="5631" width="6.28515625" customWidth="1"/>
    <col min="5632" max="5632" width="14.5703125" customWidth="1"/>
    <col min="5634" max="5634" width="17" customWidth="1"/>
    <col min="5635" max="5635" width="7" customWidth="1"/>
    <col min="5636" max="5636" width="12" customWidth="1"/>
    <col min="5637" max="5637" width="11.85546875" customWidth="1"/>
    <col min="5638" max="5638" width="12" customWidth="1"/>
    <col min="5641" max="5641" width="13.42578125" customWidth="1"/>
    <col min="5644" max="5644" width="10.85546875" customWidth="1"/>
    <col min="5645" max="5645" width="11.140625" customWidth="1"/>
    <col min="5886" max="5886" width="17" customWidth="1"/>
    <col min="5887" max="5887" width="6.28515625" customWidth="1"/>
    <col min="5888" max="5888" width="14.5703125" customWidth="1"/>
    <col min="5890" max="5890" width="17" customWidth="1"/>
    <col min="5891" max="5891" width="7" customWidth="1"/>
    <col min="5892" max="5892" width="12" customWidth="1"/>
    <col min="5893" max="5893" width="11.85546875" customWidth="1"/>
    <col min="5894" max="5894" width="12" customWidth="1"/>
    <col min="5897" max="5897" width="13.42578125" customWidth="1"/>
    <col min="5900" max="5900" width="10.85546875" customWidth="1"/>
    <col min="5901" max="5901" width="11.140625" customWidth="1"/>
    <col min="6142" max="6142" width="17" customWidth="1"/>
    <col min="6143" max="6143" width="6.28515625" customWidth="1"/>
    <col min="6144" max="6144" width="14.5703125" customWidth="1"/>
    <col min="6146" max="6146" width="17" customWidth="1"/>
    <col min="6147" max="6147" width="7" customWidth="1"/>
    <col min="6148" max="6148" width="12" customWidth="1"/>
    <col min="6149" max="6149" width="11.85546875" customWidth="1"/>
    <col min="6150" max="6150" width="12" customWidth="1"/>
    <col min="6153" max="6153" width="13.42578125" customWidth="1"/>
    <col min="6156" max="6156" width="10.85546875" customWidth="1"/>
    <col min="6157" max="6157" width="11.140625" customWidth="1"/>
    <col min="6398" max="6398" width="17" customWidth="1"/>
    <col min="6399" max="6399" width="6.28515625" customWidth="1"/>
    <col min="6400" max="6400" width="14.5703125" customWidth="1"/>
    <col min="6402" max="6402" width="17" customWidth="1"/>
    <col min="6403" max="6403" width="7" customWidth="1"/>
    <col min="6404" max="6404" width="12" customWidth="1"/>
    <col min="6405" max="6405" width="11.85546875" customWidth="1"/>
    <col min="6406" max="6406" width="12" customWidth="1"/>
    <col min="6409" max="6409" width="13.42578125" customWidth="1"/>
    <col min="6412" max="6412" width="10.85546875" customWidth="1"/>
    <col min="6413" max="6413" width="11.140625" customWidth="1"/>
    <col min="6654" max="6654" width="17" customWidth="1"/>
    <col min="6655" max="6655" width="6.28515625" customWidth="1"/>
    <col min="6656" max="6656" width="14.5703125" customWidth="1"/>
    <col min="6658" max="6658" width="17" customWidth="1"/>
    <col min="6659" max="6659" width="7" customWidth="1"/>
    <col min="6660" max="6660" width="12" customWidth="1"/>
    <col min="6661" max="6661" width="11.85546875" customWidth="1"/>
    <col min="6662" max="6662" width="12" customWidth="1"/>
    <col min="6665" max="6665" width="13.42578125" customWidth="1"/>
    <col min="6668" max="6668" width="10.85546875" customWidth="1"/>
    <col min="6669" max="6669" width="11.140625" customWidth="1"/>
    <col min="6910" max="6910" width="17" customWidth="1"/>
    <col min="6911" max="6911" width="6.28515625" customWidth="1"/>
    <col min="6912" max="6912" width="14.5703125" customWidth="1"/>
    <col min="6914" max="6914" width="17" customWidth="1"/>
    <col min="6915" max="6915" width="7" customWidth="1"/>
    <col min="6916" max="6916" width="12" customWidth="1"/>
    <col min="6917" max="6917" width="11.85546875" customWidth="1"/>
    <col min="6918" max="6918" width="12" customWidth="1"/>
    <col min="6921" max="6921" width="13.42578125" customWidth="1"/>
    <col min="6924" max="6924" width="10.85546875" customWidth="1"/>
    <col min="6925" max="6925" width="11.140625" customWidth="1"/>
    <col min="7166" max="7166" width="17" customWidth="1"/>
    <col min="7167" max="7167" width="6.28515625" customWidth="1"/>
    <col min="7168" max="7168" width="14.5703125" customWidth="1"/>
    <col min="7170" max="7170" width="17" customWidth="1"/>
    <col min="7171" max="7171" width="7" customWidth="1"/>
    <col min="7172" max="7172" width="12" customWidth="1"/>
    <col min="7173" max="7173" width="11.85546875" customWidth="1"/>
    <col min="7174" max="7174" width="12" customWidth="1"/>
    <col min="7177" max="7177" width="13.42578125" customWidth="1"/>
    <col min="7180" max="7180" width="10.85546875" customWidth="1"/>
    <col min="7181" max="7181" width="11.140625" customWidth="1"/>
    <col min="7422" max="7422" width="17" customWidth="1"/>
    <col min="7423" max="7423" width="6.28515625" customWidth="1"/>
    <col min="7424" max="7424" width="14.5703125" customWidth="1"/>
    <col min="7426" max="7426" width="17" customWidth="1"/>
    <col min="7427" max="7427" width="7" customWidth="1"/>
    <col min="7428" max="7428" width="12" customWidth="1"/>
    <col min="7429" max="7429" width="11.85546875" customWidth="1"/>
    <col min="7430" max="7430" width="12" customWidth="1"/>
    <col min="7433" max="7433" width="13.42578125" customWidth="1"/>
    <col min="7436" max="7436" width="10.85546875" customWidth="1"/>
    <col min="7437" max="7437" width="11.140625" customWidth="1"/>
    <col min="7678" max="7678" width="17" customWidth="1"/>
    <col min="7679" max="7679" width="6.28515625" customWidth="1"/>
    <col min="7680" max="7680" width="14.5703125" customWidth="1"/>
    <col min="7682" max="7682" width="17" customWidth="1"/>
    <col min="7683" max="7683" width="7" customWidth="1"/>
    <col min="7684" max="7684" width="12" customWidth="1"/>
    <col min="7685" max="7685" width="11.85546875" customWidth="1"/>
    <col min="7686" max="7686" width="12" customWidth="1"/>
    <col min="7689" max="7689" width="13.42578125" customWidth="1"/>
    <col min="7692" max="7692" width="10.85546875" customWidth="1"/>
    <col min="7693" max="7693" width="11.140625" customWidth="1"/>
    <col min="7934" max="7934" width="17" customWidth="1"/>
    <col min="7935" max="7935" width="6.28515625" customWidth="1"/>
    <col min="7936" max="7936" width="14.5703125" customWidth="1"/>
    <col min="7938" max="7938" width="17" customWidth="1"/>
    <col min="7939" max="7939" width="7" customWidth="1"/>
    <col min="7940" max="7940" width="12" customWidth="1"/>
    <col min="7941" max="7941" width="11.85546875" customWidth="1"/>
    <col min="7942" max="7942" width="12" customWidth="1"/>
    <col min="7945" max="7945" width="13.42578125" customWidth="1"/>
    <col min="7948" max="7948" width="10.85546875" customWidth="1"/>
    <col min="7949" max="7949" width="11.140625" customWidth="1"/>
    <col min="8190" max="8190" width="17" customWidth="1"/>
    <col min="8191" max="8191" width="6.28515625" customWidth="1"/>
    <col min="8192" max="8192" width="14.5703125" customWidth="1"/>
    <col min="8194" max="8194" width="17" customWidth="1"/>
    <col min="8195" max="8195" width="7" customWidth="1"/>
    <col min="8196" max="8196" width="12" customWidth="1"/>
    <col min="8197" max="8197" width="11.85546875" customWidth="1"/>
    <col min="8198" max="8198" width="12" customWidth="1"/>
    <col min="8201" max="8201" width="13.42578125" customWidth="1"/>
    <col min="8204" max="8204" width="10.85546875" customWidth="1"/>
    <col min="8205" max="8205" width="11.140625" customWidth="1"/>
    <col min="8446" max="8446" width="17" customWidth="1"/>
    <col min="8447" max="8447" width="6.28515625" customWidth="1"/>
    <col min="8448" max="8448" width="14.5703125" customWidth="1"/>
    <col min="8450" max="8450" width="17" customWidth="1"/>
    <col min="8451" max="8451" width="7" customWidth="1"/>
    <col min="8452" max="8452" width="12" customWidth="1"/>
    <col min="8453" max="8453" width="11.85546875" customWidth="1"/>
    <col min="8454" max="8454" width="12" customWidth="1"/>
    <col min="8457" max="8457" width="13.42578125" customWidth="1"/>
    <col min="8460" max="8460" width="10.85546875" customWidth="1"/>
    <col min="8461" max="8461" width="11.140625" customWidth="1"/>
    <col min="8702" max="8702" width="17" customWidth="1"/>
    <col min="8703" max="8703" width="6.28515625" customWidth="1"/>
    <col min="8704" max="8704" width="14.5703125" customWidth="1"/>
    <col min="8706" max="8706" width="17" customWidth="1"/>
    <col min="8707" max="8707" width="7" customWidth="1"/>
    <col min="8708" max="8708" width="12" customWidth="1"/>
    <col min="8709" max="8709" width="11.85546875" customWidth="1"/>
    <col min="8710" max="8710" width="12" customWidth="1"/>
    <col min="8713" max="8713" width="13.42578125" customWidth="1"/>
    <col min="8716" max="8716" width="10.85546875" customWidth="1"/>
    <col min="8717" max="8717" width="11.140625" customWidth="1"/>
    <col min="8958" max="8958" width="17" customWidth="1"/>
    <col min="8959" max="8959" width="6.28515625" customWidth="1"/>
    <col min="8960" max="8960" width="14.5703125" customWidth="1"/>
    <col min="8962" max="8962" width="17" customWidth="1"/>
    <col min="8963" max="8963" width="7" customWidth="1"/>
    <col min="8964" max="8964" width="12" customWidth="1"/>
    <col min="8965" max="8965" width="11.85546875" customWidth="1"/>
    <col min="8966" max="8966" width="12" customWidth="1"/>
    <col min="8969" max="8969" width="13.42578125" customWidth="1"/>
    <col min="8972" max="8972" width="10.85546875" customWidth="1"/>
    <col min="8973" max="8973" width="11.140625" customWidth="1"/>
    <col min="9214" max="9214" width="17" customWidth="1"/>
    <col min="9215" max="9215" width="6.28515625" customWidth="1"/>
    <col min="9216" max="9216" width="14.5703125" customWidth="1"/>
    <col min="9218" max="9218" width="17" customWidth="1"/>
    <col min="9219" max="9219" width="7" customWidth="1"/>
    <col min="9220" max="9220" width="12" customWidth="1"/>
    <col min="9221" max="9221" width="11.85546875" customWidth="1"/>
    <col min="9222" max="9222" width="12" customWidth="1"/>
    <col min="9225" max="9225" width="13.42578125" customWidth="1"/>
    <col min="9228" max="9228" width="10.85546875" customWidth="1"/>
    <col min="9229" max="9229" width="11.140625" customWidth="1"/>
    <col min="9470" max="9470" width="17" customWidth="1"/>
    <col min="9471" max="9471" width="6.28515625" customWidth="1"/>
    <col min="9472" max="9472" width="14.5703125" customWidth="1"/>
    <col min="9474" max="9474" width="17" customWidth="1"/>
    <col min="9475" max="9475" width="7" customWidth="1"/>
    <col min="9476" max="9476" width="12" customWidth="1"/>
    <col min="9477" max="9477" width="11.85546875" customWidth="1"/>
    <col min="9478" max="9478" width="12" customWidth="1"/>
    <col min="9481" max="9481" width="13.42578125" customWidth="1"/>
    <col min="9484" max="9484" width="10.85546875" customWidth="1"/>
    <col min="9485" max="9485" width="11.140625" customWidth="1"/>
    <col min="9726" max="9726" width="17" customWidth="1"/>
    <col min="9727" max="9727" width="6.28515625" customWidth="1"/>
    <col min="9728" max="9728" width="14.5703125" customWidth="1"/>
    <col min="9730" max="9730" width="17" customWidth="1"/>
    <col min="9731" max="9731" width="7" customWidth="1"/>
    <col min="9732" max="9732" width="12" customWidth="1"/>
    <col min="9733" max="9733" width="11.85546875" customWidth="1"/>
    <col min="9734" max="9734" width="12" customWidth="1"/>
    <col min="9737" max="9737" width="13.42578125" customWidth="1"/>
    <col min="9740" max="9740" width="10.85546875" customWidth="1"/>
    <col min="9741" max="9741" width="11.140625" customWidth="1"/>
    <col min="9982" max="9982" width="17" customWidth="1"/>
    <col min="9983" max="9983" width="6.28515625" customWidth="1"/>
    <col min="9984" max="9984" width="14.5703125" customWidth="1"/>
    <col min="9986" max="9986" width="17" customWidth="1"/>
    <col min="9987" max="9987" width="7" customWidth="1"/>
    <col min="9988" max="9988" width="12" customWidth="1"/>
    <col min="9989" max="9989" width="11.85546875" customWidth="1"/>
    <col min="9990" max="9990" width="12" customWidth="1"/>
    <col min="9993" max="9993" width="13.42578125" customWidth="1"/>
    <col min="9996" max="9996" width="10.85546875" customWidth="1"/>
    <col min="9997" max="9997" width="11.140625" customWidth="1"/>
    <col min="10238" max="10238" width="17" customWidth="1"/>
    <col min="10239" max="10239" width="6.28515625" customWidth="1"/>
    <col min="10240" max="10240" width="14.5703125" customWidth="1"/>
    <col min="10242" max="10242" width="17" customWidth="1"/>
    <col min="10243" max="10243" width="7" customWidth="1"/>
    <col min="10244" max="10244" width="12" customWidth="1"/>
    <col min="10245" max="10245" width="11.85546875" customWidth="1"/>
    <col min="10246" max="10246" width="12" customWidth="1"/>
    <col min="10249" max="10249" width="13.42578125" customWidth="1"/>
    <col min="10252" max="10252" width="10.85546875" customWidth="1"/>
    <col min="10253" max="10253" width="11.140625" customWidth="1"/>
    <col min="10494" max="10494" width="17" customWidth="1"/>
    <col min="10495" max="10495" width="6.28515625" customWidth="1"/>
    <col min="10496" max="10496" width="14.5703125" customWidth="1"/>
    <col min="10498" max="10498" width="17" customWidth="1"/>
    <col min="10499" max="10499" width="7" customWidth="1"/>
    <col min="10500" max="10500" width="12" customWidth="1"/>
    <col min="10501" max="10501" width="11.85546875" customWidth="1"/>
    <col min="10502" max="10502" width="12" customWidth="1"/>
    <col min="10505" max="10505" width="13.42578125" customWidth="1"/>
    <col min="10508" max="10508" width="10.85546875" customWidth="1"/>
    <col min="10509" max="10509" width="11.140625" customWidth="1"/>
    <col min="10750" max="10750" width="17" customWidth="1"/>
    <col min="10751" max="10751" width="6.28515625" customWidth="1"/>
    <col min="10752" max="10752" width="14.5703125" customWidth="1"/>
    <col min="10754" max="10754" width="17" customWidth="1"/>
    <col min="10755" max="10755" width="7" customWidth="1"/>
    <col min="10756" max="10756" width="12" customWidth="1"/>
    <col min="10757" max="10757" width="11.85546875" customWidth="1"/>
    <col min="10758" max="10758" width="12" customWidth="1"/>
    <col min="10761" max="10761" width="13.42578125" customWidth="1"/>
    <col min="10764" max="10764" width="10.85546875" customWidth="1"/>
    <col min="10765" max="10765" width="11.140625" customWidth="1"/>
    <col min="11006" max="11006" width="17" customWidth="1"/>
    <col min="11007" max="11007" width="6.28515625" customWidth="1"/>
    <col min="11008" max="11008" width="14.5703125" customWidth="1"/>
    <col min="11010" max="11010" width="17" customWidth="1"/>
    <col min="11011" max="11011" width="7" customWidth="1"/>
    <col min="11012" max="11012" width="12" customWidth="1"/>
    <col min="11013" max="11013" width="11.85546875" customWidth="1"/>
    <col min="11014" max="11014" width="12" customWidth="1"/>
    <col min="11017" max="11017" width="13.42578125" customWidth="1"/>
    <col min="11020" max="11020" width="10.85546875" customWidth="1"/>
    <col min="11021" max="11021" width="11.140625" customWidth="1"/>
    <col min="11262" max="11262" width="17" customWidth="1"/>
    <col min="11263" max="11263" width="6.28515625" customWidth="1"/>
    <col min="11264" max="11264" width="14.5703125" customWidth="1"/>
    <col min="11266" max="11266" width="17" customWidth="1"/>
    <col min="11267" max="11267" width="7" customWidth="1"/>
    <col min="11268" max="11268" width="12" customWidth="1"/>
    <col min="11269" max="11269" width="11.85546875" customWidth="1"/>
    <col min="11270" max="11270" width="12" customWidth="1"/>
    <col min="11273" max="11273" width="13.42578125" customWidth="1"/>
    <col min="11276" max="11276" width="10.85546875" customWidth="1"/>
    <col min="11277" max="11277" width="11.140625" customWidth="1"/>
    <col min="11518" max="11518" width="17" customWidth="1"/>
    <col min="11519" max="11519" width="6.28515625" customWidth="1"/>
    <col min="11520" max="11520" width="14.5703125" customWidth="1"/>
    <col min="11522" max="11522" width="17" customWidth="1"/>
    <col min="11523" max="11523" width="7" customWidth="1"/>
    <col min="11524" max="11524" width="12" customWidth="1"/>
    <col min="11525" max="11525" width="11.85546875" customWidth="1"/>
    <col min="11526" max="11526" width="12" customWidth="1"/>
    <col min="11529" max="11529" width="13.42578125" customWidth="1"/>
    <col min="11532" max="11532" width="10.85546875" customWidth="1"/>
    <col min="11533" max="11533" width="11.140625" customWidth="1"/>
    <col min="11774" max="11774" width="17" customWidth="1"/>
    <col min="11775" max="11775" width="6.28515625" customWidth="1"/>
    <col min="11776" max="11776" width="14.5703125" customWidth="1"/>
    <col min="11778" max="11778" width="17" customWidth="1"/>
    <col min="11779" max="11779" width="7" customWidth="1"/>
    <col min="11780" max="11780" width="12" customWidth="1"/>
    <col min="11781" max="11781" width="11.85546875" customWidth="1"/>
    <col min="11782" max="11782" width="12" customWidth="1"/>
    <col min="11785" max="11785" width="13.42578125" customWidth="1"/>
    <col min="11788" max="11788" width="10.85546875" customWidth="1"/>
    <col min="11789" max="11789" width="11.140625" customWidth="1"/>
    <col min="12030" max="12030" width="17" customWidth="1"/>
    <col min="12031" max="12031" width="6.28515625" customWidth="1"/>
    <col min="12032" max="12032" width="14.5703125" customWidth="1"/>
    <col min="12034" max="12034" width="17" customWidth="1"/>
    <col min="12035" max="12035" width="7" customWidth="1"/>
    <col min="12036" max="12036" width="12" customWidth="1"/>
    <col min="12037" max="12037" width="11.85546875" customWidth="1"/>
    <col min="12038" max="12038" width="12" customWidth="1"/>
    <col min="12041" max="12041" width="13.42578125" customWidth="1"/>
    <col min="12044" max="12044" width="10.85546875" customWidth="1"/>
    <col min="12045" max="12045" width="11.140625" customWidth="1"/>
    <col min="12286" max="12286" width="17" customWidth="1"/>
    <col min="12287" max="12287" width="6.28515625" customWidth="1"/>
    <col min="12288" max="12288" width="14.5703125" customWidth="1"/>
    <col min="12290" max="12290" width="17" customWidth="1"/>
    <col min="12291" max="12291" width="7" customWidth="1"/>
    <col min="12292" max="12292" width="12" customWidth="1"/>
    <col min="12293" max="12293" width="11.85546875" customWidth="1"/>
    <col min="12294" max="12294" width="12" customWidth="1"/>
    <col min="12297" max="12297" width="13.42578125" customWidth="1"/>
    <col min="12300" max="12300" width="10.85546875" customWidth="1"/>
    <col min="12301" max="12301" width="11.140625" customWidth="1"/>
    <col min="12542" max="12542" width="17" customWidth="1"/>
    <col min="12543" max="12543" width="6.28515625" customWidth="1"/>
    <col min="12544" max="12544" width="14.5703125" customWidth="1"/>
    <col min="12546" max="12546" width="17" customWidth="1"/>
    <col min="12547" max="12547" width="7" customWidth="1"/>
    <col min="12548" max="12548" width="12" customWidth="1"/>
    <col min="12549" max="12549" width="11.85546875" customWidth="1"/>
    <col min="12550" max="12550" width="12" customWidth="1"/>
    <col min="12553" max="12553" width="13.42578125" customWidth="1"/>
    <col min="12556" max="12556" width="10.85546875" customWidth="1"/>
    <col min="12557" max="12557" width="11.140625" customWidth="1"/>
    <col min="12798" max="12798" width="17" customWidth="1"/>
    <col min="12799" max="12799" width="6.28515625" customWidth="1"/>
    <col min="12800" max="12800" width="14.5703125" customWidth="1"/>
    <col min="12802" max="12802" width="17" customWidth="1"/>
    <col min="12803" max="12803" width="7" customWidth="1"/>
    <col min="12804" max="12804" width="12" customWidth="1"/>
    <col min="12805" max="12805" width="11.85546875" customWidth="1"/>
    <col min="12806" max="12806" width="12" customWidth="1"/>
    <col min="12809" max="12809" width="13.42578125" customWidth="1"/>
    <col min="12812" max="12812" width="10.85546875" customWidth="1"/>
    <col min="12813" max="12813" width="11.140625" customWidth="1"/>
    <col min="13054" max="13054" width="17" customWidth="1"/>
    <col min="13055" max="13055" width="6.28515625" customWidth="1"/>
    <col min="13056" max="13056" width="14.5703125" customWidth="1"/>
    <col min="13058" max="13058" width="17" customWidth="1"/>
    <col min="13059" max="13059" width="7" customWidth="1"/>
    <col min="13060" max="13060" width="12" customWidth="1"/>
    <col min="13061" max="13061" width="11.85546875" customWidth="1"/>
    <col min="13062" max="13062" width="12" customWidth="1"/>
    <col min="13065" max="13065" width="13.42578125" customWidth="1"/>
    <col min="13068" max="13068" width="10.85546875" customWidth="1"/>
    <col min="13069" max="13069" width="11.140625" customWidth="1"/>
    <col min="13310" max="13310" width="17" customWidth="1"/>
    <col min="13311" max="13311" width="6.28515625" customWidth="1"/>
    <col min="13312" max="13312" width="14.5703125" customWidth="1"/>
    <col min="13314" max="13314" width="17" customWidth="1"/>
    <col min="13315" max="13315" width="7" customWidth="1"/>
    <col min="13316" max="13316" width="12" customWidth="1"/>
    <col min="13317" max="13317" width="11.85546875" customWidth="1"/>
    <col min="13318" max="13318" width="12" customWidth="1"/>
    <col min="13321" max="13321" width="13.42578125" customWidth="1"/>
    <col min="13324" max="13324" width="10.85546875" customWidth="1"/>
    <col min="13325" max="13325" width="11.140625" customWidth="1"/>
    <col min="13566" max="13566" width="17" customWidth="1"/>
    <col min="13567" max="13567" width="6.28515625" customWidth="1"/>
    <col min="13568" max="13568" width="14.5703125" customWidth="1"/>
    <col min="13570" max="13570" width="17" customWidth="1"/>
    <col min="13571" max="13571" width="7" customWidth="1"/>
    <col min="13572" max="13572" width="12" customWidth="1"/>
    <col min="13573" max="13573" width="11.85546875" customWidth="1"/>
    <col min="13574" max="13574" width="12" customWidth="1"/>
    <col min="13577" max="13577" width="13.42578125" customWidth="1"/>
    <col min="13580" max="13580" width="10.85546875" customWidth="1"/>
    <col min="13581" max="13581" width="11.140625" customWidth="1"/>
    <col min="13822" max="13822" width="17" customWidth="1"/>
    <col min="13823" max="13823" width="6.28515625" customWidth="1"/>
    <col min="13824" max="13824" width="14.5703125" customWidth="1"/>
    <col min="13826" max="13826" width="17" customWidth="1"/>
    <col min="13827" max="13827" width="7" customWidth="1"/>
    <col min="13828" max="13828" width="12" customWidth="1"/>
    <col min="13829" max="13829" width="11.85546875" customWidth="1"/>
    <col min="13830" max="13830" width="12" customWidth="1"/>
    <col min="13833" max="13833" width="13.42578125" customWidth="1"/>
    <col min="13836" max="13836" width="10.85546875" customWidth="1"/>
    <col min="13837" max="13837" width="11.140625" customWidth="1"/>
    <col min="14078" max="14078" width="17" customWidth="1"/>
    <col min="14079" max="14079" width="6.28515625" customWidth="1"/>
    <col min="14080" max="14080" width="14.5703125" customWidth="1"/>
    <col min="14082" max="14082" width="17" customWidth="1"/>
    <col min="14083" max="14083" width="7" customWidth="1"/>
    <col min="14084" max="14084" width="12" customWidth="1"/>
    <col min="14085" max="14085" width="11.85546875" customWidth="1"/>
    <col min="14086" max="14086" width="12" customWidth="1"/>
    <col min="14089" max="14089" width="13.42578125" customWidth="1"/>
    <col min="14092" max="14092" width="10.85546875" customWidth="1"/>
    <col min="14093" max="14093" width="11.140625" customWidth="1"/>
    <col min="14334" max="14334" width="17" customWidth="1"/>
    <col min="14335" max="14335" width="6.28515625" customWidth="1"/>
    <col min="14336" max="14336" width="14.5703125" customWidth="1"/>
    <col min="14338" max="14338" width="17" customWidth="1"/>
    <col min="14339" max="14339" width="7" customWidth="1"/>
    <col min="14340" max="14340" width="12" customWidth="1"/>
    <col min="14341" max="14341" width="11.85546875" customWidth="1"/>
    <col min="14342" max="14342" width="12" customWidth="1"/>
    <col min="14345" max="14345" width="13.42578125" customWidth="1"/>
    <col min="14348" max="14348" width="10.85546875" customWidth="1"/>
    <col min="14349" max="14349" width="11.140625" customWidth="1"/>
    <col min="14590" max="14590" width="17" customWidth="1"/>
    <col min="14591" max="14591" width="6.28515625" customWidth="1"/>
    <col min="14592" max="14592" width="14.5703125" customWidth="1"/>
    <col min="14594" max="14594" width="17" customWidth="1"/>
    <col min="14595" max="14595" width="7" customWidth="1"/>
    <col min="14596" max="14596" width="12" customWidth="1"/>
    <col min="14597" max="14597" width="11.85546875" customWidth="1"/>
    <col min="14598" max="14598" width="12" customWidth="1"/>
    <col min="14601" max="14601" width="13.42578125" customWidth="1"/>
    <col min="14604" max="14604" width="10.85546875" customWidth="1"/>
    <col min="14605" max="14605" width="11.140625" customWidth="1"/>
    <col min="14846" max="14846" width="17" customWidth="1"/>
    <col min="14847" max="14847" width="6.28515625" customWidth="1"/>
    <col min="14848" max="14848" width="14.5703125" customWidth="1"/>
    <col min="14850" max="14850" width="17" customWidth="1"/>
    <col min="14851" max="14851" width="7" customWidth="1"/>
    <col min="14852" max="14852" width="12" customWidth="1"/>
    <col min="14853" max="14853" width="11.85546875" customWidth="1"/>
    <col min="14854" max="14854" width="12" customWidth="1"/>
    <col min="14857" max="14857" width="13.42578125" customWidth="1"/>
    <col min="14860" max="14860" width="10.85546875" customWidth="1"/>
    <col min="14861" max="14861" width="11.140625" customWidth="1"/>
    <col min="15102" max="15102" width="17" customWidth="1"/>
    <col min="15103" max="15103" width="6.28515625" customWidth="1"/>
    <col min="15104" max="15104" width="14.5703125" customWidth="1"/>
    <col min="15106" max="15106" width="17" customWidth="1"/>
    <col min="15107" max="15107" width="7" customWidth="1"/>
    <col min="15108" max="15108" width="12" customWidth="1"/>
    <col min="15109" max="15109" width="11.85546875" customWidth="1"/>
    <col min="15110" max="15110" width="12" customWidth="1"/>
    <col min="15113" max="15113" width="13.42578125" customWidth="1"/>
    <col min="15116" max="15116" width="10.85546875" customWidth="1"/>
    <col min="15117" max="15117" width="11.140625" customWidth="1"/>
    <col min="15358" max="15358" width="17" customWidth="1"/>
    <col min="15359" max="15359" width="6.28515625" customWidth="1"/>
    <col min="15360" max="15360" width="14.5703125" customWidth="1"/>
    <col min="15362" max="15362" width="17" customWidth="1"/>
    <col min="15363" max="15363" width="7" customWidth="1"/>
    <col min="15364" max="15364" width="12" customWidth="1"/>
    <col min="15365" max="15365" width="11.85546875" customWidth="1"/>
    <col min="15366" max="15366" width="12" customWidth="1"/>
    <col min="15369" max="15369" width="13.42578125" customWidth="1"/>
    <col min="15372" max="15372" width="10.85546875" customWidth="1"/>
    <col min="15373" max="15373" width="11.140625" customWidth="1"/>
    <col min="15614" max="15614" width="17" customWidth="1"/>
    <col min="15615" max="15615" width="6.28515625" customWidth="1"/>
    <col min="15616" max="15616" width="14.5703125" customWidth="1"/>
    <col min="15618" max="15618" width="17" customWidth="1"/>
    <col min="15619" max="15619" width="7" customWidth="1"/>
    <col min="15620" max="15620" width="12" customWidth="1"/>
    <col min="15621" max="15621" width="11.85546875" customWidth="1"/>
    <col min="15622" max="15622" width="12" customWidth="1"/>
    <col min="15625" max="15625" width="13.42578125" customWidth="1"/>
    <col min="15628" max="15628" width="10.85546875" customWidth="1"/>
    <col min="15629" max="15629" width="11.140625" customWidth="1"/>
    <col min="15870" max="15870" width="17" customWidth="1"/>
    <col min="15871" max="15871" width="6.28515625" customWidth="1"/>
    <col min="15872" max="15872" width="14.5703125" customWidth="1"/>
    <col min="15874" max="15874" width="17" customWidth="1"/>
    <col min="15875" max="15875" width="7" customWidth="1"/>
    <col min="15876" max="15876" width="12" customWidth="1"/>
    <col min="15877" max="15877" width="11.85546875" customWidth="1"/>
    <col min="15878" max="15878" width="12" customWidth="1"/>
    <col min="15881" max="15881" width="13.42578125" customWidth="1"/>
    <col min="15884" max="15884" width="10.85546875" customWidth="1"/>
    <col min="15885" max="15885" width="11.140625" customWidth="1"/>
    <col min="16126" max="16126" width="17" customWidth="1"/>
    <col min="16127" max="16127" width="6.28515625" customWidth="1"/>
    <col min="16128" max="16128" width="14.5703125" customWidth="1"/>
    <col min="16130" max="16130" width="17" customWidth="1"/>
    <col min="16131" max="16131" width="7" customWidth="1"/>
    <col min="16132" max="16132" width="12" customWidth="1"/>
    <col min="16133" max="16133" width="11.85546875" customWidth="1"/>
    <col min="16134" max="16134" width="12" customWidth="1"/>
    <col min="16137" max="16137" width="13.42578125" customWidth="1"/>
    <col min="16140" max="16140" width="10.85546875" customWidth="1"/>
    <col min="16141" max="16141" width="11.140625" customWidth="1"/>
  </cols>
  <sheetData>
    <row r="1" spans="1:16" ht="15.75" thickBot="1" x14ac:dyDescent="0.3"/>
    <row r="2" spans="1:16" ht="15.75" thickBot="1" x14ac:dyDescent="0.3">
      <c r="A2" s="575" t="s">
        <v>0</v>
      </c>
      <c r="B2" s="577" t="s">
        <v>1</v>
      </c>
      <c r="C2" s="164" t="s">
        <v>17</v>
      </c>
      <c r="D2" s="164"/>
      <c r="E2" s="579" t="s">
        <v>161</v>
      </c>
      <c r="F2" s="581" t="s">
        <v>162</v>
      </c>
      <c r="G2" s="579" t="s">
        <v>3</v>
      </c>
      <c r="H2" s="583" t="s">
        <v>5</v>
      </c>
      <c r="I2" s="584"/>
      <c r="J2" s="584"/>
      <c r="K2" s="584"/>
      <c r="L2" s="584"/>
      <c r="M2" s="584"/>
      <c r="N2" s="584"/>
      <c r="O2" s="584"/>
      <c r="P2" s="585"/>
    </row>
    <row r="3" spans="1:16" ht="54.75" thickBot="1" x14ac:dyDescent="0.3">
      <c r="A3" s="576"/>
      <c r="B3" s="578"/>
      <c r="C3" s="165"/>
      <c r="D3" s="165"/>
      <c r="E3" s="580"/>
      <c r="F3" s="582"/>
      <c r="G3" s="580"/>
      <c r="H3" s="1" t="s">
        <v>6</v>
      </c>
      <c r="I3" s="1" t="s">
        <v>7</v>
      </c>
      <c r="J3" s="1" t="s">
        <v>8</v>
      </c>
      <c r="K3" s="1" t="s">
        <v>163</v>
      </c>
      <c r="L3" s="166" t="s">
        <v>10</v>
      </c>
      <c r="M3" s="1" t="s">
        <v>164</v>
      </c>
      <c r="N3" s="1" t="s">
        <v>163</v>
      </c>
      <c r="O3" s="167" t="s">
        <v>12</v>
      </c>
      <c r="P3" s="169" t="s">
        <v>13</v>
      </c>
    </row>
    <row r="4" spans="1:16" ht="23.25" x14ac:dyDescent="0.25">
      <c r="A4" s="589" t="s">
        <v>165</v>
      </c>
      <c r="B4" s="170">
        <v>1</v>
      </c>
      <c r="C4" s="171" t="s">
        <v>166</v>
      </c>
      <c r="D4" s="172" t="s">
        <v>167</v>
      </c>
      <c r="E4" s="591" t="s">
        <v>17</v>
      </c>
      <c r="F4" s="592"/>
      <c r="G4" s="593"/>
      <c r="H4" s="594" t="s">
        <v>168</v>
      </c>
      <c r="I4" s="587"/>
      <c r="J4" s="587"/>
      <c r="K4" s="587"/>
      <c r="L4" s="587"/>
      <c r="M4" s="587"/>
      <c r="N4" s="587"/>
      <c r="O4" s="587"/>
      <c r="P4" s="588"/>
    </row>
    <row r="5" spans="1:16" ht="27.75" customHeight="1" x14ac:dyDescent="0.25">
      <c r="A5" s="590"/>
      <c r="B5" s="173">
        <f>+B4+1</f>
        <v>2</v>
      </c>
      <c r="C5" s="597"/>
      <c r="D5" s="598"/>
      <c r="E5" s="174" t="s">
        <v>169</v>
      </c>
      <c r="F5" s="175" t="s">
        <v>20</v>
      </c>
      <c r="G5" s="176">
        <v>35604859</v>
      </c>
      <c r="H5" s="177">
        <f>+'[3]CARGO 3 ANTONIO QUIROZ'!S122</f>
        <v>1200000</v>
      </c>
      <c r="I5" s="177">
        <f>+'[3]CARGO 3 ANTONIO QUIROZ'!S123</f>
        <v>304263963.22321701</v>
      </c>
      <c r="J5" s="178">
        <v>100</v>
      </c>
      <c r="K5" s="177">
        <v>908526</v>
      </c>
      <c r="L5" s="179">
        <f>+J5*K5</f>
        <v>90852600</v>
      </c>
      <c r="M5" s="180">
        <v>0</v>
      </c>
      <c r="N5" s="177">
        <v>908526</v>
      </c>
      <c r="O5" s="180">
        <v>0</v>
      </c>
      <c r="P5" s="181">
        <f>+H5+I5+L5+O5</f>
        <v>396316563.22321701</v>
      </c>
    </row>
    <row r="6" spans="1:16" ht="23.25" x14ac:dyDescent="0.25">
      <c r="A6" s="590"/>
      <c r="B6" s="173">
        <f>+B5+1</f>
        <v>3</v>
      </c>
      <c r="C6" s="599"/>
      <c r="D6" s="600"/>
      <c r="E6" s="174" t="s">
        <v>170</v>
      </c>
      <c r="F6" s="175" t="s">
        <v>20</v>
      </c>
      <c r="G6" s="176">
        <v>1152454399</v>
      </c>
      <c r="H6" s="177">
        <v>0</v>
      </c>
      <c r="I6" s="177">
        <f>+'[3]CARGO 3 ANTONIO QUIROZ'!S125</f>
        <v>38227577.556817964</v>
      </c>
      <c r="J6" s="178">
        <v>100</v>
      </c>
      <c r="K6" s="177">
        <v>908526</v>
      </c>
      <c r="L6" s="179">
        <f>+J6*K6</f>
        <v>90852600</v>
      </c>
      <c r="M6" s="180">
        <v>0</v>
      </c>
      <c r="N6" s="177">
        <v>908526</v>
      </c>
      <c r="O6" s="180">
        <v>0</v>
      </c>
      <c r="P6" s="181">
        <f t="shared" ref="P6:P8" si="0">+H6+I6+L6+O6</f>
        <v>129080177.55681796</v>
      </c>
    </row>
    <row r="7" spans="1:16" ht="23.25" x14ac:dyDescent="0.25">
      <c r="A7" s="590"/>
      <c r="B7" s="173">
        <f>+B6+1</f>
        <v>4</v>
      </c>
      <c r="C7" s="599"/>
      <c r="D7" s="600"/>
      <c r="E7" s="174" t="s">
        <v>171</v>
      </c>
      <c r="F7" s="175" t="s">
        <v>20</v>
      </c>
      <c r="G7" s="176">
        <v>1017256289</v>
      </c>
      <c r="H7" s="177">
        <v>0</v>
      </c>
      <c r="I7" s="177">
        <f>+'[3]CARGO 3 ANTONIO QUIROZ'!S127</f>
        <v>47283103.315121673</v>
      </c>
      <c r="J7" s="178">
        <v>100</v>
      </c>
      <c r="K7" s="177">
        <v>908526</v>
      </c>
      <c r="L7" s="179">
        <f>+J7*K7</f>
        <v>90852600</v>
      </c>
      <c r="M7" s="180">
        <v>0</v>
      </c>
      <c r="N7" s="177">
        <v>908526</v>
      </c>
      <c r="O7" s="180">
        <v>0</v>
      </c>
      <c r="P7" s="181">
        <f t="shared" si="0"/>
        <v>138135703.31512168</v>
      </c>
    </row>
    <row r="8" spans="1:16" ht="28.5" customHeight="1" thickBot="1" x14ac:dyDescent="0.3">
      <c r="A8" s="590"/>
      <c r="B8" s="182">
        <f>+B7+1</f>
        <v>5</v>
      </c>
      <c r="C8" s="601"/>
      <c r="D8" s="602"/>
      <c r="E8" s="183" t="s">
        <v>172</v>
      </c>
      <c r="F8" s="184" t="s">
        <v>20</v>
      </c>
      <c r="G8" s="185">
        <v>1017275519</v>
      </c>
      <c r="H8" s="186">
        <v>0</v>
      </c>
      <c r="I8" s="186">
        <f>+'[3]CARGO 3 ANTONIO QUIROZ'!S129</f>
        <v>57261138.281992607</v>
      </c>
      <c r="J8" s="187">
        <v>100</v>
      </c>
      <c r="K8" s="186">
        <v>908526</v>
      </c>
      <c r="L8" s="188">
        <f>+J8*K8</f>
        <v>90852600</v>
      </c>
      <c r="M8" s="189">
        <v>0</v>
      </c>
      <c r="N8" s="186">
        <v>908526</v>
      </c>
      <c r="O8" s="189">
        <v>0</v>
      </c>
      <c r="P8" s="181">
        <f t="shared" si="0"/>
        <v>148113738.28199261</v>
      </c>
    </row>
    <row r="9" spans="1:16" ht="15.75" customHeight="1" thickBot="1" x14ac:dyDescent="0.3">
      <c r="A9" s="575" t="s">
        <v>0</v>
      </c>
      <c r="B9" s="577" t="s">
        <v>1</v>
      </c>
      <c r="C9" s="579" t="s">
        <v>2</v>
      </c>
      <c r="D9" s="579" t="s">
        <v>3</v>
      </c>
      <c r="E9" s="579" t="s">
        <v>4</v>
      </c>
      <c r="F9" s="581" t="s">
        <v>162</v>
      </c>
      <c r="G9" s="579" t="s">
        <v>3</v>
      </c>
      <c r="H9" s="583" t="s">
        <v>5</v>
      </c>
      <c r="I9" s="584"/>
      <c r="J9" s="584"/>
      <c r="K9" s="584"/>
      <c r="L9" s="584"/>
      <c r="M9" s="584"/>
      <c r="N9" s="584"/>
      <c r="O9" s="584"/>
      <c r="P9" s="585"/>
    </row>
    <row r="10" spans="1:16" ht="54.75" thickBot="1" x14ac:dyDescent="0.3">
      <c r="A10" s="576"/>
      <c r="B10" s="578"/>
      <c r="C10" s="580"/>
      <c r="D10" s="580"/>
      <c r="E10" s="580"/>
      <c r="F10" s="582"/>
      <c r="G10" s="580"/>
      <c r="H10" s="1" t="s">
        <v>6</v>
      </c>
      <c r="I10" s="1" t="s">
        <v>7</v>
      </c>
      <c r="J10" s="1" t="s">
        <v>8</v>
      </c>
      <c r="K10" s="1" t="s">
        <v>163</v>
      </c>
      <c r="L10" s="166" t="s">
        <v>10</v>
      </c>
      <c r="M10" s="1" t="s">
        <v>164</v>
      </c>
      <c r="N10" s="1" t="s">
        <v>163</v>
      </c>
      <c r="O10" s="167" t="s">
        <v>12</v>
      </c>
      <c r="P10" s="191" t="s">
        <v>13</v>
      </c>
    </row>
    <row r="11" spans="1:16" ht="23.25" x14ac:dyDescent="0.25">
      <c r="A11" s="589" t="s">
        <v>173</v>
      </c>
      <c r="B11" s="170">
        <v>1</v>
      </c>
      <c r="C11" s="193" t="s">
        <v>174</v>
      </c>
      <c r="D11" s="172" t="s">
        <v>175</v>
      </c>
      <c r="E11" s="591" t="s">
        <v>17</v>
      </c>
      <c r="F11" s="592"/>
      <c r="G11" s="593"/>
      <c r="H11" s="594" t="s">
        <v>168</v>
      </c>
      <c r="I11" s="587"/>
      <c r="J11" s="587"/>
      <c r="K11" s="587"/>
      <c r="L11" s="587"/>
      <c r="M11" s="587"/>
      <c r="N11" s="587"/>
      <c r="O11" s="587"/>
      <c r="P11" s="588"/>
    </row>
    <row r="12" spans="1:16" ht="43.5" customHeight="1" thickBot="1" x14ac:dyDescent="0.3">
      <c r="A12" s="590"/>
      <c r="B12" s="173">
        <f>+B11+1</f>
        <v>2</v>
      </c>
      <c r="C12" s="595"/>
      <c r="D12" s="596"/>
      <c r="E12" s="402" t="s">
        <v>176</v>
      </c>
      <c r="F12" s="175" t="s">
        <v>20</v>
      </c>
      <c r="G12" s="240">
        <v>24510583</v>
      </c>
      <c r="H12" s="177">
        <f>+'[3]CARGO 6-CARLOS A.AGUIRRE'!G6</f>
        <v>1200000</v>
      </c>
      <c r="I12" s="177">
        <v>0</v>
      </c>
      <c r="J12" s="178">
        <v>100</v>
      </c>
      <c r="K12" s="177">
        <v>908526</v>
      </c>
      <c r="L12" s="179">
        <f>+J12*K12</f>
        <v>90852600</v>
      </c>
      <c r="M12" s="180">
        <v>0</v>
      </c>
      <c r="N12" s="177">
        <v>908526</v>
      </c>
      <c r="O12" s="180">
        <v>0</v>
      </c>
      <c r="P12" s="181">
        <f>+H12+L12</f>
        <v>92052600</v>
      </c>
    </row>
    <row r="13" spans="1:16" ht="15.75" thickBot="1" x14ac:dyDescent="0.3">
      <c r="A13" s="575" t="s">
        <v>0</v>
      </c>
      <c r="B13" s="613" t="s">
        <v>1</v>
      </c>
      <c r="C13" s="579" t="s">
        <v>2</v>
      </c>
      <c r="D13" s="579" t="s">
        <v>3</v>
      </c>
      <c r="E13" s="579" t="s">
        <v>4</v>
      </c>
      <c r="F13" s="581" t="s">
        <v>162</v>
      </c>
      <c r="G13" s="579" t="s">
        <v>3</v>
      </c>
      <c r="H13" s="583" t="s">
        <v>5</v>
      </c>
      <c r="I13" s="584"/>
      <c r="J13" s="584"/>
      <c r="K13" s="584"/>
      <c r="L13" s="584"/>
      <c r="M13" s="584"/>
      <c r="N13" s="584"/>
      <c r="O13" s="584"/>
      <c r="P13" s="585"/>
    </row>
    <row r="14" spans="1:16" ht="42.75" customHeight="1" thickBot="1" x14ac:dyDescent="0.3">
      <c r="A14" s="612"/>
      <c r="B14" s="614"/>
      <c r="C14" s="603"/>
      <c r="D14" s="603"/>
      <c r="E14" s="603"/>
      <c r="F14" s="615"/>
      <c r="G14" s="603"/>
      <c r="H14" s="118" t="s">
        <v>6</v>
      </c>
      <c r="I14" s="118" t="s">
        <v>7</v>
      </c>
      <c r="J14" s="118" t="s">
        <v>8</v>
      </c>
      <c r="K14" s="118" t="s">
        <v>163</v>
      </c>
      <c r="L14" s="196" t="s">
        <v>10</v>
      </c>
      <c r="M14" s="118" t="s">
        <v>164</v>
      </c>
      <c r="N14" s="118" t="s">
        <v>163</v>
      </c>
      <c r="O14" s="197" t="s">
        <v>12</v>
      </c>
      <c r="P14" s="169" t="s">
        <v>13</v>
      </c>
    </row>
    <row r="15" spans="1:16" ht="34.5" customHeight="1" x14ac:dyDescent="0.25">
      <c r="A15" s="604" t="s">
        <v>177</v>
      </c>
      <c r="B15" s="170">
        <v>1</v>
      </c>
      <c r="C15" s="198" t="s">
        <v>178</v>
      </c>
      <c r="D15" s="199" t="s">
        <v>179</v>
      </c>
      <c r="E15" s="607" t="s">
        <v>17</v>
      </c>
      <c r="F15" s="607"/>
      <c r="G15" s="607"/>
      <c r="H15" s="608" t="s">
        <v>168</v>
      </c>
      <c r="I15" s="608"/>
      <c r="J15" s="608"/>
      <c r="K15" s="608"/>
      <c r="L15" s="608"/>
      <c r="M15" s="608"/>
      <c r="N15" s="608"/>
      <c r="O15" s="608"/>
      <c r="P15" s="609"/>
    </row>
    <row r="16" spans="1:16" ht="23.25" x14ac:dyDescent="0.25">
      <c r="A16" s="605"/>
      <c r="B16" s="173">
        <f>+B15+1</f>
        <v>2</v>
      </c>
      <c r="C16" s="610"/>
      <c r="D16" s="610"/>
      <c r="E16" s="145" t="s">
        <v>180</v>
      </c>
      <c r="F16" s="175" t="s">
        <v>20</v>
      </c>
      <c r="G16" s="200">
        <v>26294811</v>
      </c>
      <c r="H16" s="201">
        <f>+'[3]CARGO 8 LUIS A.CAMPAÑA'!S157</f>
        <v>1200000</v>
      </c>
      <c r="I16" s="201">
        <f>+'[3]CARGO 8 LUIS A.CAMPAÑA'!S158</f>
        <v>162228572.34536001</v>
      </c>
      <c r="J16" s="202">
        <v>100</v>
      </c>
      <c r="K16" s="201">
        <v>908526</v>
      </c>
      <c r="L16" s="203">
        <f t="shared" ref="L16:L23" si="1">+J16*K16</f>
        <v>90852600</v>
      </c>
      <c r="M16" s="204">
        <v>0</v>
      </c>
      <c r="N16" s="201">
        <v>908526</v>
      </c>
      <c r="O16" s="180">
        <v>0</v>
      </c>
      <c r="P16" s="205">
        <f>+H16+I16+L16+O16</f>
        <v>254281172.34536001</v>
      </c>
    </row>
    <row r="17" spans="1:16" ht="23.25" x14ac:dyDescent="0.25">
      <c r="A17" s="605"/>
      <c r="B17" s="173">
        <f t="shared" ref="B17:B23" si="2">+B16+1</f>
        <v>3</v>
      </c>
      <c r="C17" s="610"/>
      <c r="D17" s="610"/>
      <c r="E17" s="145" t="s">
        <v>181</v>
      </c>
      <c r="F17" s="175" t="s">
        <v>20</v>
      </c>
      <c r="G17" s="200">
        <v>42108164</v>
      </c>
      <c r="H17" s="201">
        <f>+'[3]CARGO 6-CARLOS A.AGUIRRE'!G11</f>
        <v>0</v>
      </c>
      <c r="I17" s="201">
        <v>0</v>
      </c>
      <c r="J17" s="202">
        <v>100</v>
      </c>
      <c r="K17" s="201">
        <v>908526</v>
      </c>
      <c r="L17" s="203">
        <f t="shared" si="1"/>
        <v>90852600</v>
      </c>
      <c r="M17" s="204">
        <v>0</v>
      </c>
      <c r="N17" s="201">
        <v>908526</v>
      </c>
      <c r="O17" s="180">
        <v>0</v>
      </c>
      <c r="P17" s="205">
        <f t="shared" ref="P17:P23" si="3">+H17+I17+L17+O17</f>
        <v>90852600</v>
      </c>
    </row>
    <row r="18" spans="1:16" ht="23.25" x14ac:dyDescent="0.25">
      <c r="A18" s="605"/>
      <c r="B18" s="173">
        <f t="shared" si="2"/>
        <v>4</v>
      </c>
      <c r="C18" s="610"/>
      <c r="D18" s="610"/>
      <c r="E18" s="145" t="s">
        <v>182</v>
      </c>
      <c r="F18" s="175" t="s">
        <v>20</v>
      </c>
      <c r="G18" s="200">
        <v>71761589</v>
      </c>
      <c r="H18" s="201">
        <f>+'[3]CARGO 6-CARLOS A.AGUIRRE'!G12</f>
        <v>0</v>
      </c>
      <c r="I18" s="201">
        <v>0</v>
      </c>
      <c r="J18" s="202">
        <v>100</v>
      </c>
      <c r="K18" s="201">
        <v>908526</v>
      </c>
      <c r="L18" s="203">
        <f t="shared" si="1"/>
        <v>90852600</v>
      </c>
      <c r="M18" s="204">
        <v>0</v>
      </c>
      <c r="N18" s="201">
        <v>908526</v>
      </c>
      <c r="O18" s="180">
        <v>0</v>
      </c>
      <c r="P18" s="205">
        <f t="shared" si="3"/>
        <v>90852600</v>
      </c>
    </row>
    <row r="19" spans="1:16" ht="23.25" x14ac:dyDescent="0.25">
      <c r="A19" s="605"/>
      <c r="B19" s="173">
        <f t="shared" si="2"/>
        <v>5</v>
      </c>
      <c r="C19" s="610"/>
      <c r="D19" s="610"/>
      <c r="E19" s="145" t="s">
        <v>183</v>
      </c>
      <c r="F19" s="175" t="s">
        <v>20</v>
      </c>
      <c r="G19" s="200">
        <v>42158155</v>
      </c>
      <c r="H19" s="201">
        <f>+'[3]CARGO 6-CARLOS A.AGUIRRE'!G13</f>
        <v>0</v>
      </c>
      <c r="I19" s="201">
        <f>+'[3]CARGO 8 LUIS A.CAMPAÑA'!S160</f>
        <v>5201799.1529772403</v>
      </c>
      <c r="J19" s="202">
        <v>100</v>
      </c>
      <c r="K19" s="201">
        <v>908526</v>
      </c>
      <c r="L19" s="203">
        <f t="shared" si="1"/>
        <v>90852600</v>
      </c>
      <c r="M19" s="204">
        <v>0</v>
      </c>
      <c r="N19" s="201">
        <v>908526</v>
      </c>
      <c r="O19" s="180">
        <v>0</v>
      </c>
      <c r="P19" s="205">
        <f t="shared" si="3"/>
        <v>96054399.152977243</v>
      </c>
    </row>
    <row r="20" spans="1:16" ht="23.25" x14ac:dyDescent="0.25">
      <c r="A20" s="605"/>
      <c r="B20" s="173">
        <f t="shared" si="2"/>
        <v>6</v>
      </c>
      <c r="C20" s="610"/>
      <c r="D20" s="610"/>
      <c r="E20" s="145" t="s">
        <v>184</v>
      </c>
      <c r="F20" s="175" t="s">
        <v>20</v>
      </c>
      <c r="G20" s="200">
        <v>4513485</v>
      </c>
      <c r="H20" s="201">
        <f>+'[3]CARGO 6-CARLOS A.AGUIRRE'!G14</f>
        <v>0</v>
      </c>
      <c r="I20" s="201">
        <f>+'[3]CARGO 8 LUIS A.CAMPAÑA'!S162</f>
        <v>10059055.325681217</v>
      </c>
      <c r="J20" s="202">
        <v>100</v>
      </c>
      <c r="K20" s="201">
        <v>908526</v>
      </c>
      <c r="L20" s="203">
        <f t="shared" si="1"/>
        <v>90852600</v>
      </c>
      <c r="M20" s="204">
        <v>0</v>
      </c>
      <c r="N20" s="201">
        <v>908526</v>
      </c>
      <c r="O20" s="180">
        <v>0</v>
      </c>
      <c r="P20" s="205">
        <f t="shared" si="3"/>
        <v>100911655.32568121</v>
      </c>
    </row>
    <row r="21" spans="1:16" ht="23.25" x14ac:dyDescent="0.25">
      <c r="A21" s="605"/>
      <c r="B21" s="173">
        <f t="shared" si="2"/>
        <v>7</v>
      </c>
      <c r="C21" s="610"/>
      <c r="D21" s="610"/>
      <c r="E21" s="145" t="s">
        <v>185</v>
      </c>
      <c r="F21" s="175" t="s">
        <v>20</v>
      </c>
      <c r="G21" s="200">
        <v>9862686</v>
      </c>
      <c r="H21" s="201">
        <f>+'[3]CARGO 6-CARLOS A.AGUIRRE'!G15</f>
        <v>0</v>
      </c>
      <c r="I21" s="201">
        <f>+'[3]CARGO 8 LUIS A.CAMPAÑA'!S164</f>
        <v>10445315.408036964</v>
      </c>
      <c r="J21" s="202">
        <v>100</v>
      </c>
      <c r="K21" s="201">
        <v>908526</v>
      </c>
      <c r="L21" s="203">
        <f t="shared" si="1"/>
        <v>90852600</v>
      </c>
      <c r="M21" s="204">
        <v>0</v>
      </c>
      <c r="N21" s="201">
        <v>908526</v>
      </c>
      <c r="O21" s="180">
        <v>0</v>
      </c>
      <c r="P21" s="205">
        <f t="shared" si="3"/>
        <v>101297915.40803696</v>
      </c>
    </row>
    <row r="22" spans="1:16" ht="23.25" x14ac:dyDescent="0.25">
      <c r="A22" s="605"/>
      <c r="B22" s="173">
        <f t="shared" si="2"/>
        <v>8</v>
      </c>
      <c r="C22" s="610"/>
      <c r="D22" s="610"/>
      <c r="E22" s="145" t="s">
        <v>186</v>
      </c>
      <c r="F22" s="175" t="s">
        <v>20</v>
      </c>
      <c r="G22" s="200">
        <v>1088010438</v>
      </c>
      <c r="H22" s="201">
        <f>+'[3]CARGO 6-CARLOS A.AGUIRRE'!G16</f>
        <v>0</v>
      </c>
      <c r="I22" s="201">
        <f>+'[3]CARGO 8 LUIS A.CAMPAÑA'!S166</f>
        <v>22017852.246814828</v>
      </c>
      <c r="J22" s="202">
        <v>100</v>
      </c>
      <c r="K22" s="201">
        <v>908526</v>
      </c>
      <c r="L22" s="203">
        <f t="shared" si="1"/>
        <v>90852600</v>
      </c>
      <c r="M22" s="204">
        <v>0</v>
      </c>
      <c r="N22" s="201">
        <v>908526</v>
      </c>
      <c r="O22" s="180">
        <v>0</v>
      </c>
      <c r="P22" s="205">
        <f t="shared" si="3"/>
        <v>112870452.24681483</v>
      </c>
    </row>
    <row r="23" spans="1:16" ht="24" thickBot="1" x14ac:dyDescent="0.3">
      <c r="A23" s="606"/>
      <c r="B23" s="182">
        <f t="shared" si="2"/>
        <v>9</v>
      </c>
      <c r="C23" s="611"/>
      <c r="D23" s="611"/>
      <c r="E23" s="117" t="s">
        <v>187</v>
      </c>
      <c r="F23" s="184" t="s">
        <v>20</v>
      </c>
      <c r="G23" s="206">
        <v>1088010397</v>
      </c>
      <c r="H23" s="186">
        <f>+'[3]CARGO 6-CARLOS A.AGUIRRE'!G17</f>
        <v>0</v>
      </c>
      <c r="I23" s="186">
        <f>+'[3]CARGO 8 LUIS A.CAMPAÑA'!S168</f>
        <v>17911054.239762764</v>
      </c>
      <c r="J23" s="187">
        <v>100</v>
      </c>
      <c r="K23" s="186">
        <v>908526</v>
      </c>
      <c r="L23" s="188">
        <f t="shared" si="1"/>
        <v>90852600</v>
      </c>
      <c r="M23" s="189">
        <v>0</v>
      </c>
      <c r="N23" s="186">
        <v>908526</v>
      </c>
      <c r="O23" s="189">
        <v>0</v>
      </c>
      <c r="P23" s="205">
        <f t="shared" si="3"/>
        <v>108763654.23976277</v>
      </c>
    </row>
    <row r="24" spans="1:16" ht="15.75" thickBot="1" x14ac:dyDescent="0.3">
      <c r="A24" s="575" t="s">
        <v>0</v>
      </c>
      <c r="B24" s="613" t="s">
        <v>1</v>
      </c>
      <c r="C24" s="579" t="s">
        <v>2</v>
      </c>
      <c r="D24" s="579" t="s">
        <v>3</v>
      </c>
      <c r="E24" s="579" t="s">
        <v>4</v>
      </c>
      <c r="F24" s="581" t="s">
        <v>162</v>
      </c>
      <c r="G24" s="579" t="s">
        <v>3</v>
      </c>
      <c r="H24" s="583" t="s">
        <v>5</v>
      </c>
      <c r="I24" s="584"/>
      <c r="J24" s="584"/>
      <c r="K24" s="584"/>
      <c r="L24" s="584"/>
      <c r="M24" s="584"/>
      <c r="N24" s="584"/>
      <c r="O24" s="584"/>
      <c r="P24" s="585"/>
    </row>
    <row r="25" spans="1:16" ht="58.5" customHeight="1" thickBot="1" x14ac:dyDescent="0.3">
      <c r="A25" s="612"/>
      <c r="B25" s="623"/>
      <c r="C25" s="580"/>
      <c r="D25" s="580"/>
      <c r="E25" s="580"/>
      <c r="F25" s="582"/>
      <c r="G25" s="580"/>
      <c r="H25" s="1" t="s">
        <v>6</v>
      </c>
      <c r="I25" s="1" t="s">
        <v>7</v>
      </c>
      <c r="J25" s="1" t="s">
        <v>8</v>
      </c>
      <c r="K25" s="1" t="s">
        <v>163</v>
      </c>
      <c r="L25" s="166" t="s">
        <v>10</v>
      </c>
      <c r="M25" s="1" t="s">
        <v>164</v>
      </c>
      <c r="N25" s="1" t="s">
        <v>163</v>
      </c>
      <c r="O25" s="167" t="s">
        <v>12</v>
      </c>
      <c r="P25" s="191" t="s">
        <v>13</v>
      </c>
    </row>
    <row r="26" spans="1:16" ht="39" customHeight="1" thickBot="1" x14ac:dyDescent="0.3">
      <c r="A26" s="589" t="s">
        <v>188</v>
      </c>
      <c r="B26" s="170">
        <v>1</v>
      </c>
      <c r="C26" s="207" t="s">
        <v>189</v>
      </c>
      <c r="D26" s="208" t="s">
        <v>190</v>
      </c>
      <c r="E26" s="607" t="s">
        <v>17</v>
      </c>
      <c r="F26" s="607"/>
      <c r="G26" s="607"/>
      <c r="H26" s="608" t="s">
        <v>168</v>
      </c>
      <c r="I26" s="608"/>
      <c r="J26" s="608"/>
      <c r="K26" s="608"/>
      <c r="L26" s="608"/>
      <c r="M26" s="608"/>
      <c r="N26" s="608"/>
      <c r="O26" s="608"/>
      <c r="P26" s="609"/>
    </row>
    <row r="27" spans="1:16" ht="23.25" x14ac:dyDescent="0.25">
      <c r="A27" s="590"/>
      <c r="B27" s="403">
        <f>+B26+1</f>
        <v>2</v>
      </c>
      <c r="C27" s="617"/>
      <c r="D27" s="618"/>
      <c r="E27" s="209" t="s">
        <v>191</v>
      </c>
      <c r="F27" s="175" t="s">
        <v>20</v>
      </c>
      <c r="G27" s="200">
        <v>43489448</v>
      </c>
      <c r="H27" s="210">
        <f>+'[3]CARGO 9 JORGE IVAN'!G5</f>
        <v>1200000</v>
      </c>
      <c r="I27" s="177">
        <v>0</v>
      </c>
      <c r="J27" s="178">
        <v>50</v>
      </c>
      <c r="K27" s="177">
        <v>908526</v>
      </c>
      <c r="L27" s="179">
        <f>+J27*K27</f>
        <v>45426300</v>
      </c>
      <c r="M27" s="180">
        <v>0</v>
      </c>
      <c r="N27" s="177">
        <v>908526</v>
      </c>
      <c r="O27" s="180">
        <v>0</v>
      </c>
      <c r="P27" s="181">
        <f>+H27+I27+L27+O27</f>
        <v>46626300</v>
      </c>
    </row>
    <row r="28" spans="1:16" ht="27.75" customHeight="1" x14ac:dyDescent="0.25">
      <c r="A28" s="590"/>
      <c r="B28" s="403">
        <f>+B27+1</f>
        <v>3</v>
      </c>
      <c r="C28" s="619"/>
      <c r="D28" s="620"/>
      <c r="E28" s="145" t="s">
        <v>192</v>
      </c>
      <c r="F28" s="175" t="s">
        <v>20</v>
      </c>
      <c r="G28" s="200">
        <v>26323935</v>
      </c>
      <c r="H28" s="201">
        <v>0</v>
      </c>
      <c r="I28" s="177">
        <v>0</v>
      </c>
      <c r="J28" s="178">
        <v>50</v>
      </c>
      <c r="K28" s="177">
        <v>908526</v>
      </c>
      <c r="L28" s="179">
        <f>+J28*K28</f>
        <v>45426300</v>
      </c>
      <c r="M28" s="180">
        <v>0</v>
      </c>
      <c r="N28" s="177">
        <v>908526</v>
      </c>
      <c r="O28" s="180">
        <v>0</v>
      </c>
      <c r="P28" s="181">
        <f>+H28+I28+L28+O28</f>
        <v>45426300</v>
      </c>
    </row>
    <row r="29" spans="1:16" ht="26.25" customHeight="1" thickBot="1" x14ac:dyDescent="0.3">
      <c r="A29" s="616"/>
      <c r="B29" s="404">
        <f>+B28+1</f>
        <v>4</v>
      </c>
      <c r="C29" s="621"/>
      <c r="D29" s="622"/>
      <c r="E29" s="117" t="s">
        <v>193</v>
      </c>
      <c r="F29" s="184" t="s">
        <v>20</v>
      </c>
      <c r="G29" s="206">
        <v>26324093</v>
      </c>
      <c r="H29" s="186">
        <v>0</v>
      </c>
      <c r="I29" s="186">
        <v>0</v>
      </c>
      <c r="J29" s="187">
        <v>50</v>
      </c>
      <c r="K29" s="186">
        <v>908526</v>
      </c>
      <c r="L29" s="188">
        <f>+J29*K29</f>
        <v>45426300</v>
      </c>
      <c r="M29" s="189">
        <v>0</v>
      </c>
      <c r="N29" s="186">
        <v>908526</v>
      </c>
      <c r="O29" s="189">
        <v>0</v>
      </c>
      <c r="P29" s="190">
        <f>+H29+I29+L29+O29</f>
        <v>45426300</v>
      </c>
    </row>
    <row r="30" spans="1:16" ht="27.75" customHeight="1" thickBot="1" x14ac:dyDescent="0.3">
      <c r="A30" s="579" t="s">
        <v>0</v>
      </c>
      <c r="B30" s="613" t="s">
        <v>1</v>
      </c>
      <c r="C30" s="579" t="s">
        <v>2</v>
      </c>
      <c r="D30" s="579" t="s">
        <v>3</v>
      </c>
      <c r="E30" s="579" t="s">
        <v>4</v>
      </c>
      <c r="F30" s="581" t="s">
        <v>162</v>
      </c>
      <c r="G30" s="579" t="s">
        <v>3</v>
      </c>
      <c r="H30" s="583" t="s">
        <v>5</v>
      </c>
      <c r="I30" s="584"/>
      <c r="J30" s="584"/>
      <c r="K30" s="584"/>
      <c r="L30" s="584"/>
      <c r="M30" s="584"/>
      <c r="N30" s="584"/>
      <c r="O30" s="584"/>
      <c r="P30" s="585"/>
    </row>
    <row r="31" spans="1:16" ht="45" customHeight="1" thickBot="1" x14ac:dyDescent="0.3">
      <c r="A31" s="580"/>
      <c r="B31" s="623"/>
      <c r="C31" s="580"/>
      <c r="D31" s="580"/>
      <c r="E31" s="580"/>
      <c r="F31" s="582"/>
      <c r="G31" s="580"/>
      <c r="H31" s="1" t="s">
        <v>6</v>
      </c>
      <c r="I31" s="1" t="s">
        <v>7</v>
      </c>
      <c r="J31" s="1" t="s">
        <v>8</v>
      </c>
      <c r="K31" s="1" t="s">
        <v>163</v>
      </c>
      <c r="L31" s="166" t="s">
        <v>10</v>
      </c>
      <c r="M31" s="1" t="s">
        <v>164</v>
      </c>
      <c r="N31" s="1" t="s">
        <v>163</v>
      </c>
      <c r="O31" s="167" t="s">
        <v>12</v>
      </c>
      <c r="P31" s="191" t="s">
        <v>13</v>
      </c>
    </row>
    <row r="32" spans="1:16" ht="38.25" customHeight="1" x14ac:dyDescent="0.25">
      <c r="A32" s="624" t="s">
        <v>194</v>
      </c>
      <c r="B32" s="192">
        <v>1</v>
      </c>
      <c r="C32" s="88" t="s">
        <v>195</v>
      </c>
      <c r="D32" s="208" t="s">
        <v>196</v>
      </c>
      <c r="E32" s="607" t="s">
        <v>17</v>
      </c>
      <c r="F32" s="607"/>
      <c r="G32" s="607"/>
      <c r="H32" s="608" t="s">
        <v>168</v>
      </c>
      <c r="I32" s="608"/>
      <c r="J32" s="608"/>
      <c r="K32" s="608"/>
      <c r="L32" s="608"/>
      <c r="M32" s="608"/>
      <c r="N32" s="608"/>
      <c r="O32" s="608"/>
      <c r="P32" s="609"/>
    </row>
    <row r="33" spans="1:16" ht="42.75" customHeight="1" thickBot="1" x14ac:dyDescent="0.3">
      <c r="A33" s="625"/>
      <c r="B33" s="211">
        <f>+B32+1</f>
        <v>2</v>
      </c>
      <c r="C33" s="626"/>
      <c r="D33" s="627"/>
      <c r="E33" s="212" t="s">
        <v>197</v>
      </c>
      <c r="F33" s="184" t="s">
        <v>20</v>
      </c>
      <c r="G33" s="213">
        <v>25004490</v>
      </c>
      <c r="H33" s="214">
        <f>+'[3]CARGO 10- JHON FREDY CARDONA'!G7</f>
        <v>1200000</v>
      </c>
      <c r="I33" s="186">
        <v>0</v>
      </c>
      <c r="J33" s="187">
        <v>100</v>
      </c>
      <c r="K33" s="186">
        <v>908526</v>
      </c>
      <c r="L33" s="188">
        <f>+J33*K33</f>
        <v>90852600</v>
      </c>
      <c r="M33" s="189">
        <v>0</v>
      </c>
      <c r="N33" s="186">
        <v>908526</v>
      </c>
      <c r="O33" s="180">
        <v>0</v>
      </c>
      <c r="P33" s="190">
        <f>+H33+I33+L33</f>
        <v>92052600</v>
      </c>
    </row>
    <row r="34" spans="1:16" ht="27" customHeight="1" thickBot="1" x14ac:dyDescent="0.3">
      <c r="A34" s="579" t="s">
        <v>0</v>
      </c>
      <c r="B34" s="613" t="s">
        <v>1</v>
      </c>
      <c r="C34" s="579" t="s">
        <v>2</v>
      </c>
      <c r="D34" s="579" t="s">
        <v>3</v>
      </c>
      <c r="E34" s="579" t="s">
        <v>4</v>
      </c>
      <c r="F34" s="581" t="s">
        <v>162</v>
      </c>
      <c r="G34" s="579" t="s">
        <v>3</v>
      </c>
      <c r="H34" s="583" t="s">
        <v>5</v>
      </c>
      <c r="I34" s="584"/>
      <c r="J34" s="584"/>
      <c r="K34" s="584"/>
      <c r="L34" s="584"/>
      <c r="M34" s="584"/>
      <c r="N34" s="584"/>
      <c r="O34" s="584"/>
      <c r="P34" s="585"/>
    </row>
    <row r="35" spans="1:16" ht="46.5" customHeight="1" thickBot="1" x14ac:dyDescent="0.3">
      <c r="A35" s="580"/>
      <c r="B35" s="623"/>
      <c r="C35" s="580"/>
      <c r="D35" s="580"/>
      <c r="E35" s="580"/>
      <c r="F35" s="582"/>
      <c r="G35" s="580"/>
      <c r="H35" s="168" t="s">
        <v>6</v>
      </c>
      <c r="I35" s="168" t="s">
        <v>7</v>
      </c>
      <c r="J35" s="168" t="s">
        <v>8</v>
      </c>
      <c r="K35" s="168" t="s">
        <v>163</v>
      </c>
      <c r="L35" s="215" t="s">
        <v>10</v>
      </c>
      <c r="M35" s="168" t="s">
        <v>164</v>
      </c>
      <c r="N35" s="168" t="s">
        <v>163</v>
      </c>
      <c r="O35" s="216" t="s">
        <v>12</v>
      </c>
      <c r="P35" s="217" t="s">
        <v>13</v>
      </c>
    </row>
    <row r="36" spans="1:16" ht="45" customHeight="1" x14ac:dyDescent="0.25">
      <c r="A36" s="624" t="s">
        <v>198</v>
      </c>
      <c r="B36" s="192">
        <v>1</v>
      </c>
      <c r="C36" s="218" t="s">
        <v>199</v>
      </c>
      <c r="D36" s="218" t="s">
        <v>200</v>
      </c>
      <c r="E36" s="591" t="s">
        <v>17</v>
      </c>
      <c r="F36" s="592"/>
      <c r="G36" s="593"/>
      <c r="H36" s="594" t="s">
        <v>168</v>
      </c>
      <c r="I36" s="587"/>
      <c r="J36" s="587"/>
      <c r="K36" s="587"/>
      <c r="L36" s="587"/>
      <c r="M36" s="587"/>
      <c r="N36" s="587"/>
      <c r="O36" s="587"/>
      <c r="P36" s="588"/>
    </row>
    <row r="37" spans="1:16" ht="45" customHeight="1" thickBot="1" x14ac:dyDescent="0.3">
      <c r="A37" s="625"/>
      <c r="B37" s="211">
        <f>+B36+1</f>
        <v>2</v>
      </c>
      <c r="C37" s="626"/>
      <c r="D37" s="627"/>
      <c r="E37" s="212" t="s">
        <v>201</v>
      </c>
      <c r="F37" s="184" t="s">
        <v>20</v>
      </c>
      <c r="G37" s="219">
        <v>24998851</v>
      </c>
      <c r="H37" s="214">
        <f>+'[3]CARGO 12-PEDRO NEL VARGAS RIOS'!G7</f>
        <v>1200000</v>
      </c>
      <c r="I37" s="220">
        <v>0</v>
      </c>
      <c r="J37" s="221">
        <v>100</v>
      </c>
      <c r="K37" s="220">
        <v>908526</v>
      </c>
      <c r="L37" s="222">
        <f>+J37*K37</f>
        <v>90852600</v>
      </c>
      <c r="M37" s="223">
        <v>0</v>
      </c>
      <c r="N37" s="220">
        <v>908526</v>
      </c>
      <c r="O37" s="224">
        <v>0</v>
      </c>
      <c r="P37" s="225">
        <f>+H37+I37+L37+O37</f>
        <v>92052600</v>
      </c>
    </row>
    <row r="38" spans="1:16" ht="45" customHeight="1" thickBot="1" x14ac:dyDescent="0.3">
      <c r="A38" s="579" t="s">
        <v>0</v>
      </c>
      <c r="B38" s="613" t="s">
        <v>1</v>
      </c>
      <c r="C38" s="579" t="s">
        <v>2</v>
      </c>
      <c r="D38" s="579" t="s">
        <v>3</v>
      </c>
      <c r="E38" s="579" t="s">
        <v>4</v>
      </c>
      <c r="F38" s="581" t="s">
        <v>162</v>
      </c>
      <c r="G38" s="579" t="s">
        <v>3</v>
      </c>
      <c r="H38" s="583" t="s">
        <v>5</v>
      </c>
      <c r="I38" s="584"/>
      <c r="J38" s="584"/>
      <c r="K38" s="584"/>
      <c r="L38" s="584"/>
      <c r="M38" s="584"/>
      <c r="N38" s="584"/>
      <c r="O38" s="584"/>
      <c r="P38" s="585"/>
    </row>
    <row r="39" spans="1:16" ht="45" customHeight="1" thickBot="1" x14ac:dyDescent="0.3">
      <c r="A39" s="580"/>
      <c r="B39" s="623"/>
      <c r="C39" s="580"/>
      <c r="D39" s="580"/>
      <c r="E39" s="580"/>
      <c r="F39" s="582"/>
      <c r="G39" s="580"/>
      <c r="H39" s="168" t="s">
        <v>6</v>
      </c>
      <c r="I39" s="168" t="s">
        <v>7</v>
      </c>
      <c r="J39" s="168" t="s">
        <v>8</v>
      </c>
      <c r="K39" s="168" t="s">
        <v>163</v>
      </c>
      <c r="L39" s="215" t="s">
        <v>10</v>
      </c>
      <c r="M39" s="168" t="s">
        <v>164</v>
      </c>
      <c r="N39" s="168" t="s">
        <v>163</v>
      </c>
      <c r="O39" s="216" t="s">
        <v>12</v>
      </c>
      <c r="P39" s="217" t="s">
        <v>13</v>
      </c>
    </row>
    <row r="40" spans="1:16" ht="45" customHeight="1" x14ac:dyDescent="0.25">
      <c r="A40" s="624" t="s">
        <v>202</v>
      </c>
      <c r="B40" s="192">
        <v>1</v>
      </c>
      <c r="C40" s="218" t="s">
        <v>203</v>
      </c>
      <c r="D40" s="218" t="s">
        <v>204</v>
      </c>
      <c r="E40" s="591" t="s">
        <v>17</v>
      </c>
      <c r="F40" s="592"/>
      <c r="G40" s="593"/>
      <c r="H40" s="594" t="s">
        <v>168</v>
      </c>
      <c r="I40" s="587"/>
      <c r="J40" s="587"/>
      <c r="K40" s="587"/>
      <c r="L40" s="587"/>
      <c r="M40" s="587"/>
      <c r="N40" s="587"/>
      <c r="O40" s="587"/>
      <c r="P40" s="588"/>
    </row>
    <row r="41" spans="1:16" ht="45" customHeight="1" x14ac:dyDescent="0.25">
      <c r="A41" s="628"/>
      <c r="B41" s="194">
        <f>+B40+1</f>
        <v>2</v>
      </c>
      <c r="C41" s="629"/>
      <c r="D41" s="630"/>
      <c r="E41" s="209" t="s">
        <v>205</v>
      </c>
      <c r="F41" s="175" t="s">
        <v>20</v>
      </c>
      <c r="G41" s="17">
        <v>21463874</v>
      </c>
      <c r="H41" s="210">
        <f>+'[3]CARGO 14-HERNAND.VELEZ'!S67</f>
        <v>1200000</v>
      </c>
      <c r="I41" s="201">
        <f>+'[3]CARGO 14-HERNAND.VELEZ'!H47</f>
        <v>290177142.44629461</v>
      </c>
      <c r="J41" s="202">
        <v>100</v>
      </c>
      <c r="K41" s="201">
        <v>908526</v>
      </c>
      <c r="L41" s="203">
        <f>+J41*K41</f>
        <v>90852600</v>
      </c>
      <c r="M41" s="204">
        <v>0</v>
      </c>
      <c r="N41" s="201">
        <v>908526</v>
      </c>
      <c r="O41" s="204">
        <v>0</v>
      </c>
      <c r="P41" s="205">
        <f>+H41+I41+L41+O41</f>
        <v>382229742.44629461</v>
      </c>
    </row>
    <row r="42" spans="1:16" ht="45" customHeight="1" thickBot="1" x14ac:dyDescent="0.3">
      <c r="A42" s="625"/>
      <c r="B42" s="226">
        <f>+B41+1</f>
        <v>3</v>
      </c>
      <c r="C42" s="631"/>
      <c r="D42" s="632"/>
      <c r="E42" s="183" t="s">
        <v>206</v>
      </c>
      <c r="F42" s="184" t="s">
        <v>20</v>
      </c>
      <c r="G42" s="227">
        <v>3380632</v>
      </c>
      <c r="H42" s="214">
        <f>+'[3]CARGO 12-PEDRO NEL VARGAS RIOS'!G12</f>
        <v>0</v>
      </c>
      <c r="I42" s="186">
        <f>+'[3]CARGO 14-HERNAND.VELEZ'!S70</f>
        <v>28497539.390525158</v>
      </c>
      <c r="J42" s="187">
        <v>100</v>
      </c>
      <c r="K42" s="186">
        <v>908526</v>
      </c>
      <c r="L42" s="188">
        <f>+J42*K42</f>
        <v>90852600</v>
      </c>
      <c r="M42" s="189">
        <v>0</v>
      </c>
      <c r="N42" s="186">
        <v>908526</v>
      </c>
      <c r="O42" s="189">
        <v>0</v>
      </c>
      <c r="P42" s="190">
        <f>+H42+I42+L42+O42</f>
        <v>119350139.39052516</v>
      </c>
    </row>
    <row r="43" spans="1:16" ht="45" customHeight="1" thickBot="1" x14ac:dyDescent="0.3">
      <c r="A43" s="579" t="s">
        <v>0</v>
      </c>
      <c r="B43" s="613" t="s">
        <v>1</v>
      </c>
      <c r="C43" s="579" t="s">
        <v>2</v>
      </c>
      <c r="D43" s="579" t="s">
        <v>3</v>
      </c>
      <c r="E43" s="579" t="s">
        <v>4</v>
      </c>
      <c r="F43" s="581" t="s">
        <v>162</v>
      </c>
      <c r="G43" s="579" t="s">
        <v>3</v>
      </c>
      <c r="H43" s="583" t="s">
        <v>5</v>
      </c>
      <c r="I43" s="584"/>
      <c r="J43" s="584"/>
      <c r="K43" s="584"/>
      <c r="L43" s="584"/>
      <c r="M43" s="584"/>
      <c r="N43" s="584"/>
      <c r="O43" s="584"/>
      <c r="P43" s="585"/>
    </row>
    <row r="44" spans="1:16" ht="45" customHeight="1" thickBot="1" x14ac:dyDescent="0.3">
      <c r="A44" s="580"/>
      <c r="B44" s="623"/>
      <c r="C44" s="580"/>
      <c r="D44" s="580"/>
      <c r="E44" s="580"/>
      <c r="F44" s="582"/>
      <c r="G44" s="580"/>
      <c r="H44" s="168" t="s">
        <v>6</v>
      </c>
      <c r="I44" s="168" t="s">
        <v>7</v>
      </c>
      <c r="J44" s="168" t="s">
        <v>8</v>
      </c>
      <c r="K44" s="168" t="s">
        <v>163</v>
      </c>
      <c r="L44" s="215" t="s">
        <v>10</v>
      </c>
      <c r="M44" s="168" t="s">
        <v>164</v>
      </c>
      <c r="N44" s="168" t="s">
        <v>163</v>
      </c>
      <c r="O44" s="216" t="s">
        <v>12</v>
      </c>
      <c r="P44" s="217" t="s">
        <v>13</v>
      </c>
    </row>
    <row r="45" spans="1:16" ht="45" customHeight="1" x14ac:dyDescent="0.25">
      <c r="A45" s="624" t="s">
        <v>207</v>
      </c>
      <c r="B45" s="192">
        <v>1</v>
      </c>
      <c r="C45" s="228" t="s">
        <v>208</v>
      </c>
      <c r="D45" s="218" t="s">
        <v>209</v>
      </c>
      <c r="E45" s="591" t="s">
        <v>17</v>
      </c>
      <c r="F45" s="592"/>
      <c r="G45" s="593"/>
      <c r="H45" s="594" t="s">
        <v>168</v>
      </c>
      <c r="I45" s="587"/>
      <c r="J45" s="587"/>
      <c r="K45" s="587"/>
      <c r="L45" s="587"/>
      <c r="M45" s="587"/>
      <c r="N45" s="587"/>
      <c r="O45" s="587"/>
      <c r="P45" s="588"/>
    </row>
    <row r="46" spans="1:16" ht="45" customHeight="1" x14ac:dyDescent="0.25">
      <c r="A46" s="628"/>
      <c r="B46" s="194">
        <f>+B45+1</f>
        <v>2</v>
      </c>
      <c r="C46" s="229"/>
      <c r="D46" s="229"/>
      <c r="E46" s="209" t="s">
        <v>210</v>
      </c>
      <c r="F46" s="175" t="s">
        <v>20</v>
      </c>
      <c r="G46" s="200">
        <v>1135184587</v>
      </c>
      <c r="H46" s="210">
        <f>+'[3]CARGO 16  CARLOS ARTURO PEREA M'!S66</f>
        <v>1200000</v>
      </c>
      <c r="I46" s="201">
        <f>+'[3]CARGO 16  CARLOS ARTURO PEREA M'!S67</f>
        <v>229466862.1071834</v>
      </c>
      <c r="J46" s="202">
        <v>100</v>
      </c>
      <c r="K46" s="201">
        <v>908526</v>
      </c>
      <c r="L46" s="203">
        <f>+J46*K46</f>
        <v>90852600</v>
      </c>
      <c r="M46" s="204">
        <v>0</v>
      </c>
      <c r="N46" s="201">
        <v>908526</v>
      </c>
      <c r="O46" s="204">
        <v>0</v>
      </c>
      <c r="P46" s="205">
        <f>+H46+I46+L46+O46</f>
        <v>321519462.1071834</v>
      </c>
    </row>
    <row r="47" spans="1:16" ht="45" customHeight="1" thickBot="1" x14ac:dyDescent="0.3">
      <c r="A47" s="625"/>
      <c r="B47" s="226">
        <f>+B46+1</f>
        <v>3</v>
      </c>
      <c r="C47" s="230"/>
      <c r="D47" s="230"/>
      <c r="E47" s="231" t="s">
        <v>211</v>
      </c>
      <c r="F47" s="184" t="s">
        <v>20</v>
      </c>
      <c r="G47" s="206">
        <v>1093538387</v>
      </c>
      <c r="H47" s="214">
        <v>0</v>
      </c>
      <c r="I47" s="186">
        <f>+'[3]CARGO 16  CARLOS ARTURO PEREA M'!S69</f>
        <v>24512559.976509642</v>
      </c>
      <c r="J47" s="187">
        <v>100</v>
      </c>
      <c r="K47" s="186">
        <v>908526</v>
      </c>
      <c r="L47" s="188">
        <f>+J47*K47</f>
        <v>90852600</v>
      </c>
      <c r="M47" s="189">
        <v>0</v>
      </c>
      <c r="N47" s="186">
        <v>908526</v>
      </c>
      <c r="O47" s="189">
        <v>0</v>
      </c>
      <c r="P47" s="190">
        <f>+H47+I47+L47+O47</f>
        <v>115365159.97650965</v>
      </c>
    </row>
    <row r="48" spans="1:16" ht="45" customHeight="1" thickBot="1" x14ac:dyDescent="0.3">
      <c r="A48" s="579" t="s">
        <v>0</v>
      </c>
      <c r="B48" s="613" t="s">
        <v>1</v>
      </c>
      <c r="C48" s="579" t="s">
        <v>2</v>
      </c>
      <c r="D48" s="579" t="s">
        <v>3</v>
      </c>
      <c r="E48" s="579" t="s">
        <v>4</v>
      </c>
      <c r="F48" s="581" t="s">
        <v>162</v>
      </c>
      <c r="G48" s="579" t="s">
        <v>3</v>
      </c>
      <c r="H48" s="583" t="s">
        <v>5</v>
      </c>
      <c r="I48" s="584"/>
      <c r="J48" s="584"/>
      <c r="K48" s="584"/>
      <c r="L48" s="584"/>
      <c r="M48" s="584"/>
      <c r="N48" s="584"/>
      <c r="O48" s="584"/>
      <c r="P48" s="585"/>
    </row>
    <row r="49" spans="1:16" ht="45" customHeight="1" thickBot="1" x14ac:dyDescent="0.3">
      <c r="A49" s="580"/>
      <c r="B49" s="623"/>
      <c r="C49" s="580"/>
      <c r="D49" s="580"/>
      <c r="E49" s="580"/>
      <c r="F49" s="582"/>
      <c r="G49" s="580"/>
      <c r="H49" s="168" t="s">
        <v>6</v>
      </c>
      <c r="I49" s="168" t="s">
        <v>7</v>
      </c>
      <c r="J49" s="168" t="s">
        <v>8</v>
      </c>
      <c r="K49" s="168" t="s">
        <v>163</v>
      </c>
      <c r="L49" s="215" t="s">
        <v>10</v>
      </c>
      <c r="M49" s="168" t="s">
        <v>164</v>
      </c>
      <c r="N49" s="168" t="s">
        <v>163</v>
      </c>
      <c r="O49" s="216" t="s">
        <v>12</v>
      </c>
      <c r="P49" s="217" t="s">
        <v>13</v>
      </c>
    </row>
    <row r="50" spans="1:16" ht="45" customHeight="1" x14ac:dyDescent="0.25">
      <c r="A50" s="624" t="s">
        <v>212</v>
      </c>
      <c r="B50" s="192">
        <v>1</v>
      </c>
      <c r="C50" s="195" t="s">
        <v>213</v>
      </c>
      <c r="D50" s="218" t="s">
        <v>214</v>
      </c>
      <c r="E50" s="591" t="s">
        <v>17</v>
      </c>
      <c r="F50" s="592"/>
      <c r="G50" s="593"/>
      <c r="H50" s="594" t="s">
        <v>168</v>
      </c>
      <c r="I50" s="587"/>
      <c r="J50" s="587"/>
      <c r="K50" s="587"/>
      <c r="L50" s="587"/>
      <c r="M50" s="587"/>
      <c r="N50" s="587"/>
      <c r="O50" s="587"/>
      <c r="P50" s="588"/>
    </row>
    <row r="51" spans="1:16" ht="45" customHeight="1" x14ac:dyDescent="0.25">
      <c r="A51" s="628"/>
      <c r="B51" s="194">
        <f>+B50+1</f>
        <v>2</v>
      </c>
      <c r="C51" s="229"/>
      <c r="D51" s="229"/>
      <c r="E51" s="145" t="s">
        <v>215</v>
      </c>
      <c r="F51" s="175" t="s">
        <v>20</v>
      </c>
      <c r="G51" s="232">
        <v>10104731</v>
      </c>
      <c r="H51" s="210">
        <f>+'[3]CARGO 17-JAVIER MONTOYA'!X21</f>
        <v>1200000</v>
      </c>
      <c r="I51" s="201">
        <f>+'[3]CARGO 16  CARLOS ARTURO PEREA M'!S72</f>
        <v>0</v>
      </c>
      <c r="J51" s="202">
        <v>0</v>
      </c>
      <c r="K51" s="201">
        <v>908526</v>
      </c>
      <c r="L51" s="203">
        <f>+J51*K51</f>
        <v>0</v>
      </c>
      <c r="M51" s="204">
        <v>0</v>
      </c>
      <c r="N51" s="201">
        <v>908526</v>
      </c>
      <c r="O51" s="204">
        <v>0</v>
      </c>
      <c r="P51" s="205">
        <f>+H51+I51+L51+O51</f>
        <v>1200000</v>
      </c>
    </row>
    <row r="52" spans="1:16" ht="45" customHeight="1" thickBot="1" x14ac:dyDescent="0.3">
      <c r="A52" s="625"/>
      <c r="B52" s="226">
        <f>+B51+1</f>
        <v>3</v>
      </c>
      <c r="C52" s="229"/>
      <c r="D52" s="229"/>
      <c r="E52" s="174" t="s">
        <v>216</v>
      </c>
      <c r="F52" s="175" t="s">
        <v>20</v>
      </c>
      <c r="G52" s="233">
        <v>24999821</v>
      </c>
      <c r="H52" s="234">
        <v>0</v>
      </c>
      <c r="I52" s="235">
        <v>0</v>
      </c>
      <c r="J52" s="236">
        <v>15</v>
      </c>
      <c r="K52" s="201">
        <v>908526</v>
      </c>
      <c r="L52" s="203">
        <f>+J52*K52</f>
        <v>13627890</v>
      </c>
      <c r="M52" s="204">
        <v>0</v>
      </c>
      <c r="N52" s="201">
        <v>908526</v>
      </c>
      <c r="O52" s="204">
        <v>0</v>
      </c>
      <c r="P52" s="205">
        <f>+H52+I52+L52</f>
        <v>13627890</v>
      </c>
    </row>
    <row r="53" spans="1:16" ht="45" customHeight="1" thickBot="1" x14ac:dyDescent="0.3">
      <c r="A53" s="579" t="s">
        <v>0</v>
      </c>
      <c r="B53" s="613" t="s">
        <v>1</v>
      </c>
      <c r="C53" s="579" t="s">
        <v>2</v>
      </c>
      <c r="D53" s="579" t="s">
        <v>3</v>
      </c>
      <c r="E53" s="579" t="s">
        <v>4</v>
      </c>
      <c r="F53" s="581" t="s">
        <v>162</v>
      </c>
      <c r="G53" s="579" t="s">
        <v>3</v>
      </c>
      <c r="H53" s="583" t="s">
        <v>5</v>
      </c>
      <c r="I53" s="584"/>
      <c r="J53" s="584"/>
      <c r="K53" s="584"/>
      <c r="L53" s="584"/>
      <c r="M53" s="584"/>
      <c r="N53" s="584"/>
      <c r="O53" s="584"/>
      <c r="P53" s="585"/>
    </row>
    <row r="54" spans="1:16" ht="45" customHeight="1" thickBot="1" x14ac:dyDescent="0.3">
      <c r="A54" s="580"/>
      <c r="B54" s="623"/>
      <c r="C54" s="580"/>
      <c r="D54" s="580"/>
      <c r="E54" s="580"/>
      <c r="F54" s="582"/>
      <c r="G54" s="580"/>
      <c r="H54" s="168" t="s">
        <v>6</v>
      </c>
      <c r="I54" s="168" t="s">
        <v>7</v>
      </c>
      <c r="J54" s="168" t="s">
        <v>8</v>
      </c>
      <c r="K54" s="168" t="s">
        <v>163</v>
      </c>
      <c r="L54" s="215" t="s">
        <v>10</v>
      </c>
      <c r="M54" s="168" t="s">
        <v>164</v>
      </c>
      <c r="N54" s="168" t="s">
        <v>163</v>
      </c>
      <c r="O54" s="216" t="s">
        <v>12</v>
      </c>
      <c r="P54" s="217" t="s">
        <v>13</v>
      </c>
    </row>
    <row r="55" spans="1:16" ht="45" customHeight="1" x14ac:dyDescent="0.25">
      <c r="A55" s="624" t="s">
        <v>217</v>
      </c>
      <c r="B55" s="192">
        <v>1</v>
      </c>
      <c r="C55" s="88" t="s">
        <v>218</v>
      </c>
      <c r="D55" s="218" t="s">
        <v>219</v>
      </c>
      <c r="E55" s="591" t="s">
        <v>17</v>
      </c>
      <c r="F55" s="592"/>
      <c r="G55" s="593"/>
      <c r="H55" s="594" t="s">
        <v>168</v>
      </c>
      <c r="I55" s="587"/>
      <c r="J55" s="587"/>
      <c r="K55" s="587"/>
      <c r="L55" s="587"/>
      <c r="M55" s="587"/>
      <c r="N55" s="587"/>
      <c r="O55" s="587"/>
      <c r="P55" s="588"/>
    </row>
    <row r="56" spans="1:16" ht="33" customHeight="1" x14ac:dyDescent="0.25">
      <c r="A56" s="628"/>
      <c r="B56" s="194">
        <f t="shared" ref="B56:B62" si="4">+B55+1</f>
        <v>2</v>
      </c>
      <c r="C56" s="229"/>
      <c r="D56" s="229"/>
      <c r="E56" s="145" t="s">
        <v>220</v>
      </c>
      <c r="F56" s="175" t="s">
        <v>20</v>
      </c>
      <c r="G56" s="200">
        <v>24807247</v>
      </c>
      <c r="H56" s="210">
        <f>+'[3]CARGO 20-MARIA MIRIAN AMARILES'!S158</f>
        <v>1200000</v>
      </c>
      <c r="I56" s="201">
        <f>+'[3]CARGO 16  CARLOS ARTURO PEREA M'!S77</f>
        <v>0</v>
      </c>
      <c r="J56" s="202">
        <v>100</v>
      </c>
      <c r="K56" s="201">
        <v>908526</v>
      </c>
      <c r="L56" s="203">
        <f>+J56*K56</f>
        <v>90852600</v>
      </c>
      <c r="M56" s="204">
        <v>0</v>
      </c>
      <c r="N56" s="201">
        <v>908526</v>
      </c>
      <c r="O56" s="204">
        <v>0</v>
      </c>
      <c r="P56" s="205">
        <f>+H56+L56</f>
        <v>92052600</v>
      </c>
    </row>
    <row r="57" spans="1:16" ht="27.75" customHeight="1" thickBot="1" x14ac:dyDescent="0.3">
      <c r="A57" s="628"/>
      <c r="B57" s="226">
        <f t="shared" si="4"/>
        <v>3</v>
      </c>
      <c r="C57" s="229"/>
      <c r="D57" s="229"/>
      <c r="E57" s="209" t="s">
        <v>221</v>
      </c>
      <c r="F57" s="175" t="s">
        <v>20</v>
      </c>
      <c r="G57" s="200">
        <v>1007213795</v>
      </c>
      <c r="H57" s="234">
        <v>0</v>
      </c>
      <c r="I57" s="235">
        <f>+'[3]CARGO 20-MARIA MIRIAN AMARILES'!S160</f>
        <v>4177094.9661831129</v>
      </c>
      <c r="J57" s="202">
        <v>100</v>
      </c>
      <c r="K57" s="201">
        <v>908526</v>
      </c>
      <c r="L57" s="203">
        <f t="shared" ref="L57:L62" si="5">+J57*K57</f>
        <v>90852600</v>
      </c>
      <c r="M57" s="204">
        <v>0</v>
      </c>
      <c r="N57" s="201">
        <v>908526</v>
      </c>
      <c r="O57" s="204">
        <v>0</v>
      </c>
      <c r="P57" s="205">
        <f>+H57+I57+L57</f>
        <v>95029694.966183111</v>
      </c>
    </row>
    <row r="58" spans="1:16" ht="26.25" customHeight="1" thickBot="1" x14ac:dyDescent="0.3">
      <c r="A58" s="628"/>
      <c r="B58" s="226">
        <f t="shared" si="4"/>
        <v>4</v>
      </c>
      <c r="C58" s="229"/>
      <c r="D58" s="229"/>
      <c r="E58" s="209" t="s">
        <v>222</v>
      </c>
      <c r="F58" s="175" t="s">
        <v>20</v>
      </c>
      <c r="G58" s="200">
        <v>1007213794</v>
      </c>
      <c r="H58" s="234"/>
      <c r="I58" s="235">
        <f>+'[3]CARGO 20-MARIA MIRIAN AMARILES'!S162</f>
        <v>11462266.362839548</v>
      </c>
      <c r="J58" s="202">
        <v>100</v>
      </c>
      <c r="K58" s="201">
        <v>908526</v>
      </c>
      <c r="L58" s="203">
        <f t="shared" si="5"/>
        <v>90852600</v>
      </c>
      <c r="M58" s="204">
        <v>0</v>
      </c>
      <c r="N58" s="201">
        <v>908526</v>
      </c>
      <c r="O58" s="204">
        <v>0</v>
      </c>
      <c r="P58" s="205">
        <f t="shared" ref="P58:P62" si="6">+H58+I58+L58</f>
        <v>102314866.36283955</v>
      </c>
    </row>
    <row r="59" spans="1:16" ht="32.25" customHeight="1" thickBot="1" x14ac:dyDescent="0.3">
      <c r="A59" s="628"/>
      <c r="B59" s="226">
        <f t="shared" si="4"/>
        <v>5</v>
      </c>
      <c r="C59" s="229"/>
      <c r="D59" s="229"/>
      <c r="E59" s="209" t="s">
        <v>223</v>
      </c>
      <c r="F59" s="175" t="s">
        <v>20</v>
      </c>
      <c r="G59" s="200">
        <v>1007213796</v>
      </c>
      <c r="H59" s="234"/>
      <c r="I59" s="235">
        <f>+'[3]CARGO 20-MARIA MIRIAN AMARILES'!S164</f>
        <v>14950903.639783733</v>
      </c>
      <c r="J59" s="202">
        <v>100</v>
      </c>
      <c r="K59" s="201">
        <v>908526</v>
      </c>
      <c r="L59" s="203">
        <f t="shared" si="5"/>
        <v>90852600</v>
      </c>
      <c r="M59" s="204">
        <v>0</v>
      </c>
      <c r="N59" s="201">
        <v>908526</v>
      </c>
      <c r="O59" s="204">
        <v>0</v>
      </c>
      <c r="P59" s="205">
        <f t="shared" si="6"/>
        <v>105803503.63978374</v>
      </c>
    </row>
    <row r="60" spans="1:16" ht="24" customHeight="1" thickBot="1" x14ac:dyDescent="0.3">
      <c r="A60" s="628"/>
      <c r="B60" s="226">
        <f t="shared" si="4"/>
        <v>6</v>
      </c>
      <c r="C60" s="229"/>
      <c r="D60" s="229"/>
      <c r="E60" s="209" t="s">
        <v>224</v>
      </c>
      <c r="F60" s="175" t="s">
        <v>20</v>
      </c>
      <c r="G60" s="200">
        <v>1007213793</v>
      </c>
      <c r="H60" s="234"/>
      <c r="I60" s="235">
        <f>+'[3]CARGO 20-MARIA MIRIAN AMARILES'!S166</f>
        <v>18902184.433060948</v>
      </c>
      <c r="J60" s="202">
        <v>100</v>
      </c>
      <c r="K60" s="201">
        <v>908526</v>
      </c>
      <c r="L60" s="203">
        <f t="shared" si="5"/>
        <v>90852600</v>
      </c>
      <c r="M60" s="204">
        <v>0</v>
      </c>
      <c r="N60" s="201">
        <v>908526</v>
      </c>
      <c r="O60" s="204">
        <v>0</v>
      </c>
      <c r="P60" s="205">
        <f t="shared" si="6"/>
        <v>109754784.43306094</v>
      </c>
    </row>
    <row r="61" spans="1:16" ht="28.5" customHeight="1" thickBot="1" x14ac:dyDescent="0.3">
      <c r="A61" s="628"/>
      <c r="B61" s="226">
        <f t="shared" si="4"/>
        <v>7</v>
      </c>
      <c r="C61" s="229"/>
      <c r="D61" s="229"/>
      <c r="E61" s="209" t="s">
        <v>225</v>
      </c>
      <c r="F61" s="175" t="s">
        <v>20</v>
      </c>
      <c r="G61" s="200">
        <v>1007213797</v>
      </c>
      <c r="H61" s="234"/>
      <c r="I61" s="235">
        <f>+'[3]CARGO 20-MARIA MIRIAN AMARILES'!S168</f>
        <v>26719062.462664347</v>
      </c>
      <c r="J61" s="202">
        <v>100</v>
      </c>
      <c r="K61" s="201">
        <v>908526</v>
      </c>
      <c r="L61" s="203">
        <f t="shared" si="5"/>
        <v>90852600</v>
      </c>
      <c r="M61" s="204">
        <v>0</v>
      </c>
      <c r="N61" s="201">
        <v>908526</v>
      </c>
      <c r="O61" s="204">
        <v>0</v>
      </c>
      <c r="P61" s="205">
        <f t="shared" si="6"/>
        <v>117571662.46266435</v>
      </c>
    </row>
    <row r="62" spans="1:16" ht="25.5" customHeight="1" thickBot="1" x14ac:dyDescent="0.3">
      <c r="A62" s="625"/>
      <c r="B62" s="226">
        <f t="shared" si="4"/>
        <v>8</v>
      </c>
      <c r="C62" s="230"/>
      <c r="D62" s="230"/>
      <c r="E62" s="231" t="s">
        <v>226</v>
      </c>
      <c r="F62" s="184" t="s">
        <v>20</v>
      </c>
      <c r="G62" s="206">
        <v>1093537652</v>
      </c>
      <c r="H62" s="237"/>
      <c r="I62" s="238">
        <f>+'[3]CARGO 20-MARIA MIRIAN AMARILES'!S170</f>
        <v>38698221.705712974</v>
      </c>
      <c r="J62" s="187">
        <v>100</v>
      </c>
      <c r="K62" s="186">
        <v>908526</v>
      </c>
      <c r="L62" s="188">
        <f t="shared" si="5"/>
        <v>90852600</v>
      </c>
      <c r="M62" s="189">
        <v>0</v>
      </c>
      <c r="N62" s="186">
        <v>908526</v>
      </c>
      <c r="O62" s="189">
        <v>0</v>
      </c>
      <c r="P62" s="205">
        <f t="shared" si="6"/>
        <v>129550821.70571297</v>
      </c>
    </row>
    <row r="63" spans="1:16" ht="45" customHeight="1" thickBot="1" x14ac:dyDescent="0.3">
      <c r="A63" s="579" t="s">
        <v>0</v>
      </c>
      <c r="B63" s="613" t="s">
        <v>1</v>
      </c>
      <c r="C63" s="579" t="s">
        <v>2</v>
      </c>
      <c r="D63" s="579" t="s">
        <v>3</v>
      </c>
      <c r="E63" s="579" t="s">
        <v>4</v>
      </c>
      <c r="F63" s="581" t="s">
        <v>162</v>
      </c>
      <c r="G63" s="579" t="s">
        <v>3</v>
      </c>
      <c r="H63" s="583" t="s">
        <v>5</v>
      </c>
      <c r="I63" s="584"/>
      <c r="J63" s="584"/>
      <c r="K63" s="584"/>
      <c r="L63" s="584"/>
      <c r="M63" s="584"/>
      <c r="N63" s="584"/>
      <c r="O63" s="584"/>
      <c r="P63" s="585"/>
    </row>
    <row r="64" spans="1:16" ht="45" customHeight="1" thickBot="1" x14ac:dyDescent="0.3">
      <c r="A64" s="580"/>
      <c r="B64" s="623"/>
      <c r="C64" s="580"/>
      <c r="D64" s="580"/>
      <c r="E64" s="580"/>
      <c r="F64" s="582"/>
      <c r="G64" s="580"/>
      <c r="H64" s="168" t="s">
        <v>6</v>
      </c>
      <c r="I64" s="168" t="s">
        <v>7</v>
      </c>
      <c r="J64" s="168" t="s">
        <v>8</v>
      </c>
      <c r="K64" s="168" t="s">
        <v>163</v>
      </c>
      <c r="L64" s="215" t="s">
        <v>10</v>
      </c>
      <c r="M64" s="168" t="s">
        <v>164</v>
      </c>
      <c r="N64" s="168" t="s">
        <v>163</v>
      </c>
      <c r="O64" s="216" t="s">
        <v>12</v>
      </c>
      <c r="P64" s="217" t="s">
        <v>13</v>
      </c>
    </row>
    <row r="65" spans="1:16" ht="45" customHeight="1" x14ac:dyDescent="0.25">
      <c r="A65" s="624" t="s">
        <v>227</v>
      </c>
      <c r="B65" s="192">
        <v>1</v>
      </c>
      <c r="C65" s="88" t="s">
        <v>228</v>
      </c>
      <c r="D65" s="218" t="s">
        <v>229</v>
      </c>
      <c r="E65" s="591" t="s">
        <v>17</v>
      </c>
      <c r="F65" s="592"/>
      <c r="G65" s="593"/>
      <c r="H65" s="594" t="s">
        <v>168</v>
      </c>
      <c r="I65" s="587"/>
      <c r="J65" s="587"/>
      <c r="K65" s="587"/>
      <c r="L65" s="587"/>
      <c r="M65" s="587"/>
      <c r="N65" s="587"/>
      <c r="O65" s="587"/>
      <c r="P65" s="588"/>
    </row>
    <row r="66" spans="1:16" ht="39" customHeight="1" x14ac:dyDescent="0.25">
      <c r="A66" s="628"/>
      <c r="B66" s="194">
        <f>+B65+1</f>
        <v>2</v>
      </c>
      <c r="C66" s="229"/>
      <c r="D66" s="229"/>
      <c r="E66" s="228" t="s">
        <v>230</v>
      </c>
      <c r="F66" s="239" t="s">
        <v>20</v>
      </c>
      <c r="G66" s="240">
        <v>26322758</v>
      </c>
      <c r="H66" s="210">
        <f>+'[3]CARGO 27- FRANCISCO J.BARRERA'!J24</f>
        <v>1200000</v>
      </c>
      <c r="I66" s="201">
        <f>+'[3]CARGO 27- FRANCISCO J.BARRERA'!H65</f>
        <v>303921844.93603528</v>
      </c>
      <c r="J66" s="202">
        <v>100</v>
      </c>
      <c r="K66" s="201">
        <v>908526</v>
      </c>
      <c r="L66" s="203">
        <f>+J66*K66</f>
        <v>90852600</v>
      </c>
      <c r="M66" s="204">
        <v>0</v>
      </c>
      <c r="N66" s="201">
        <v>908526</v>
      </c>
      <c r="O66" s="204">
        <v>0</v>
      </c>
      <c r="P66" s="205">
        <f>+H66+I66+L66+O66</f>
        <v>395974444.93603528</v>
      </c>
    </row>
    <row r="67" spans="1:16" ht="29.25" customHeight="1" thickBot="1" x14ac:dyDescent="0.3">
      <c r="A67" s="628"/>
      <c r="B67" s="226">
        <f>+B66+1</f>
        <v>3</v>
      </c>
      <c r="C67" s="229"/>
      <c r="D67" s="229"/>
      <c r="E67" s="209" t="s">
        <v>231</v>
      </c>
      <c r="F67" s="175" t="s">
        <v>20</v>
      </c>
      <c r="G67" s="200">
        <v>1020420102</v>
      </c>
      <c r="H67" s="234">
        <v>0</v>
      </c>
      <c r="I67" s="235">
        <f>+'[3]CARGO 27- FRANCISCO J.BARRERA'!S106</f>
        <v>32753279.103770066</v>
      </c>
      <c r="J67" s="202">
        <v>100</v>
      </c>
      <c r="K67" s="201">
        <v>908526</v>
      </c>
      <c r="L67" s="203">
        <f>+J67*K67</f>
        <v>90852600</v>
      </c>
      <c r="M67" s="204">
        <v>0</v>
      </c>
      <c r="N67" s="201">
        <v>908526</v>
      </c>
      <c r="O67" s="204">
        <v>0</v>
      </c>
      <c r="P67" s="205">
        <f t="shared" ref="P67:P68" si="7">+H67+I67+L67+O67</f>
        <v>123605879.10377006</v>
      </c>
    </row>
    <row r="68" spans="1:16" ht="27" customHeight="1" thickBot="1" x14ac:dyDescent="0.3">
      <c r="A68" s="625"/>
      <c r="B68" s="226">
        <f>+B67+1</f>
        <v>4</v>
      </c>
      <c r="C68" s="230"/>
      <c r="D68" s="230"/>
      <c r="E68" s="231" t="s">
        <v>232</v>
      </c>
      <c r="F68" s="184" t="s">
        <v>20</v>
      </c>
      <c r="G68" s="206">
        <v>1004052114</v>
      </c>
      <c r="H68" s="237">
        <v>0</v>
      </c>
      <c r="I68" s="238">
        <f>+'[3]CARGO 27- FRANCISCO J.BARRERA'!S108</f>
        <v>22964033.95992757</v>
      </c>
      <c r="J68" s="187">
        <v>100</v>
      </c>
      <c r="K68" s="186">
        <v>908526</v>
      </c>
      <c r="L68" s="188">
        <f>+J68*K68</f>
        <v>90852600</v>
      </c>
      <c r="M68" s="189">
        <v>0</v>
      </c>
      <c r="N68" s="186">
        <v>908526</v>
      </c>
      <c r="O68" s="189">
        <v>0</v>
      </c>
      <c r="P68" s="205">
        <f t="shared" si="7"/>
        <v>113816633.95992757</v>
      </c>
    </row>
    <row r="69" spans="1:16" ht="45" customHeight="1" thickBot="1" x14ac:dyDescent="0.3">
      <c r="A69" s="575" t="s">
        <v>0</v>
      </c>
      <c r="B69" s="613" t="s">
        <v>1</v>
      </c>
      <c r="C69" s="579" t="s">
        <v>2</v>
      </c>
      <c r="D69" s="579" t="s">
        <v>3</v>
      </c>
      <c r="E69" s="579" t="s">
        <v>4</v>
      </c>
      <c r="F69" s="581" t="s">
        <v>162</v>
      </c>
      <c r="G69" s="579" t="s">
        <v>3</v>
      </c>
      <c r="H69" s="583" t="s">
        <v>5</v>
      </c>
      <c r="I69" s="584"/>
      <c r="J69" s="584"/>
      <c r="K69" s="584"/>
      <c r="L69" s="584"/>
      <c r="M69" s="584"/>
      <c r="N69" s="584"/>
      <c r="O69" s="584"/>
      <c r="P69" s="585"/>
    </row>
    <row r="70" spans="1:16" ht="45" customHeight="1" thickBot="1" x14ac:dyDescent="0.3">
      <c r="A70" s="576"/>
      <c r="B70" s="623"/>
      <c r="C70" s="580"/>
      <c r="D70" s="580"/>
      <c r="E70" s="580"/>
      <c r="F70" s="582"/>
      <c r="G70" s="580"/>
      <c r="H70" s="168" t="s">
        <v>6</v>
      </c>
      <c r="I70" s="168" t="s">
        <v>7</v>
      </c>
      <c r="J70" s="168" t="s">
        <v>8</v>
      </c>
      <c r="K70" s="168" t="s">
        <v>163</v>
      </c>
      <c r="L70" s="215" t="s">
        <v>10</v>
      </c>
      <c r="M70" s="168" t="s">
        <v>164</v>
      </c>
      <c r="N70" s="168" t="s">
        <v>163</v>
      </c>
      <c r="O70" s="216" t="s">
        <v>12</v>
      </c>
      <c r="P70" s="217" t="s">
        <v>13</v>
      </c>
    </row>
    <row r="71" spans="1:16" ht="45" customHeight="1" thickBot="1" x14ac:dyDescent="0.3">
      <c r="A71" s="589" t="s">
        <v>233</v>
      </c>
      <c r="B71" s="405">
        <v>1</v>
      </c>
      <c r="C71" s="402" t="s">
        <v>234</v>
      </c>
      <c r="D71" s="241" t="s">
        <v>235</v>
      </c>
      <c r="E71" s="586" t="s">
        <v>168</v>
      </c>
      <c r="F71" s="587"/>
      <c r="G71" s="587"/>
      <c r="H71" s="587"/>
      <c r="I71" s="587"/>
      <c r="J71" s="587"/>
      <c r="K71" s="587"/>
      <c r="L71" s="587"/>
      <c r="M71" s="587"/>
      <c r="N71" s="587"/>
      <c r="O71" s="587"/>
      <c r="P71" s="588"/>
    </row>
    <row r="72" spans="1:16" ht="32.25" customHeight="1" x14ac:dyDescent="0.25">
      <c r="A72" s="590"/>
      <c r="B72" s="173">
        <f>+B71+1</f>
        <v>2</v>
      </c>
      <c r="C72" s="229"/>
      <c r="D72" s="229"/>
      <c r="E72" s="209" t="s">
        <v>236</v>
      </c>
      <c r="F72" s="175" t="s">
        <v>20</v>
      </c>
      <c r="G72" s="200">
        <v>26394387</v>
      </c>
      <c r="H72" s="210">
        <f>+'[3]CARGO 40 -MANUEL PEREA PARRA'!S69</f>
        <v>1200000</v>
      </c>
      <c r="I72" s="201">
        <f>+'[3]CARGO 40 -MANUEL PEREA PARRA'!S70</f>
        <v>396952030.11317343</v>
      </c>
      <c r="J72" s="202">
        <v>100</v>
      </c>
      <c r="K72" s="201">
        <v>908526</v>
      </c>
      <c r="L72" s="203">
        <f>+J72*K72</f>
        <v>90852600</v>
      </c>
      <c r="M72" s="204">
        <v>0</v>
      </c>
      <c r="N72" s="201">
        <v>908526</v>
      </c>
      <c r="O72" s="204">
        <v>0</v>
      </c>
      <c r="P72" s="205">
        <f>+H72+I72+L72+O72</f>
        <v>489004630.11317343</v>
      </c>
    </row>
    <row r="73" spans="1:16" ht="27" customHeight="1" thickBot="1" x14ac:dyDescent="0.3">
      <c r="A73" s="590"/>
      <c r="B73" s="182">
        <f>+B72+1</f>
        <v>3</v>
      </c>
      <c r="C73" s="229"/>
      <c r="D73" s="229"/>
      <c r="E73" s="209" t="s">
        <v>237</v>
      </c>
      <c r="F73" s="175" t="s">
        <v>20</v>
      </c>
      <c r="G73" s="200">
        <v>35586320</v>
      </c>
      <c r="H73" s="210">
        <v>0</v>
      </c>
      <c r="I73" s="201">
        <f>+'[3]CARGO 27- FRANCISCO J.BARRERA'!S112</f>
        <v>0</v>
      </c>
      <c r="J73" s="202">
        <v>100</v>
      </c>
      <c r="K73" s="201">
        <v>908526</v>
      </c>
      <c r="L73" s="203">
        <f>+J73*K73</f>
        <v>90852600</v>
      </c>
      <c r="M73" s="204">
        <v>0</v>
      </c>
      <c r="N73" s="201">
        <v>908526</v>
      </c>
      <c r="O73" s="204">
        <v>0</v>
      </c>
      <c r="P73" s="205">
        <f>+H73+I73+L73+O73</f>
        <v>90852600</v>
      </c>
    </row>
    <row r="74" spans="1:16" ht="27" customHeight="1" thickBot="1" x14ac:dyDescent="0.3">
      <c r="A74" s="590"/>
      <c r="B74" s="182">
        <f>+B73+1</f>
        <v>4</v>
      </c>
      <c r="C74" s="229"/>
      <c r="D74" s="229"/>
      <c r="E74" s="209" t="s">
        <v>238</v>
      </c>
      <c r="F74" s="175" t="s">
        <v>20</v>
      </c>
      <c r="G74" s="200">
        <v>82361560</v>
      </c>
      <c r="H74" s="210">
        <v>0</v>
      </c>
      <c r="I74" s="201">
        <f>+'[3]CARGO 27- FRANCISCO J.BARRERA'!S113</f>
        <v>0</v>
      </c>
      <c r="J74" s="202">
        <v>100</v>
      </c>
      <c r="K74" s="201">
        <v>908526</v>
      </c>
      <c r="L74" s="203">
        <f>+J74*K74</f>
        <v>90852600</v>
      </c>
      <c r="M74" s="204">
        <v>0</v>
      </c>
      <c r="N74" s="201">
        <v>908526</v>
      </c>
      <c r="O74" s="204">
        <v>0</v>
      </c>
      <c r="P74" s="205">
        <f>+H74+I74+L74+O74</f>
        <v>90852600</v>
      </c>
    </row>
    <row r="75" spans="1:16" ht="26.25" customHeight="1" thickBot="1" x14ac:dyDescent="0.3">
      <c r="A75" s="590"/>
      <c r="B75" s="182">
        <f>+B74+1</f>
        <v>5</v>
      </c>
      <c r="C75" s="229"/>
      <c r="D75" s="229"/>
      <c r="E75" s="209" t="s">
        <v>239</v>
      </c>
      <c r="F75" s="175" t="s">
        <v>20</v>
      </c>
      <c r="G75" s="200">
        <v>82362387</v>
      </c>
      <c r="H75" s="210">
        <v>0</v>
      </c>
      <c r="I75" s="201">
        <f>+'[3]CARGO 27- FRANCISCO J.BARRERA'!S114</f>
        <v>0</v>
      </c>
      <c r="J75" s="202">
        <v>100</v>
      </c>
      <c r="K75" s="201">
        <v>908526</v>
      </c>
      <c r="L75" s="203">
        <f>+J75*K75</f>
        <v>90852600</v>
      </c>
      <c r="M75" s="204">
        <v>0</v>
      </c>
      <c r="N75" s="201">
        <v>908526</v>
      </c>
      <c r="O75" s="204">
        <v>0</v>
      </c>
      <c r="P75" s="205">
        <f>+H75+I75+L75+O75</f>
        <v>90852600</v>
      </c>
    </row>
    <row r="76" spans="1:16" ht="24" customHeight="1" thickBot="1" x14ac:dyDescent="0.3">
      <c r="A76" s="590"/>
      <c r="B76" s="182">
        <f>+B75+1</f>
        <v>6</v>
      </c>
      <c r="C76" s="229"/>
      <c r="D76" s="229"/>
      <c r="E76" s="209" t="s">
        <v>240</v>
      </c>
      <c r="F76" s="175" t="s">
        <v>20</v>
      </c>
      <c r="G76" s="200">
        <v>42147711</v>
      </c>
      <c r="H76" s="210">
        <v>0</v>
      </c>
      <c r="I76" s="201">
        <f>+'[3]CARGO 27- FRANCISCO J.BARRERA'!S115</f>
        <v>0</v>
      </c>
      <c r="J76" s="202">
        <v>100</v>
      </c>
      <c r="K76" s="201">
        <v>908526</v>
      </c>
      <c r="L76" s="203">
        <f>+J76*K76</f>
        <v>90852600</v>
      </c>
      <c r="M76" s="204">
        <v>0</v>
      </c>
      <c r="N76" s="201">
        <v>908526</v>
      </c>
      <c r="O76" s="204">
        <v>0</v>
      </c>
      <c r="P76" s="205">
        <f>+H76+I76+L76+O76</f>
        <v>90852600</v>
      </c>
    </row>
    <row r="77" spans="1:16" ht="45" customHeight="1" thickBot="1" x14ac:dyDescent="0.3">
      <c r="A77" s="575" t="s">
        <v>0</v>
      </c>
      <c r="B77" s="613" t="s">
        <v>1</v>
      </c>
      <c r="C77" s="579" t="s">
        <v>2</v>
      </c>
      <c r="D77" s="579" t="s">
        <v>3</v>
      </c>
      <c r="E77" s="579" t="s">
        <v>4</v>
      </c>
      <c r="F77" s="581" t="s">
        <v>162</v>
      </c>
      <c r="G77" s="579" t="s">
        <v>3</v>
      </c>
      <c r="H77" s="583" t="s">
        <v>5</v>
      </c>
      <c r="I77" s="584"/>
      <c r="J77" s="584"/>
      <c r="K77" s="584"/>
      <c r="L77" s="584"/>
      <c r="M77" s="584"/>
      <c r="N77" s="584"/>
      <c r="O77" s="584"/>
      <c r="P77" s="585"/>
    </row>
    <row r="78" spans="1:16" ht="45" customHeight="1" thickBot="1" x14ac:dyDescent="0.3">
      <c r="A78" s="612"/>
      <c r="B78" s="614"/>
      <c r="C78" s="603"/>
      <c r="D78" s="603"/>
      <c r="E78" s="603"/>
      <c r="F78" s="615"/>
      <c r="G78" s="603"/>
      <c r="H78" s="243" t="s">
        <v>6</v>
      </c>
      <c r="I78" s="243" t="s">
        <v>7</v>
      </c>
      <c r="J78" s="243" t="s">
        <v>8</v>
      </c>
      <c r="K78" s="243" t="s">
        <v>163</v>
      </c>
      <c r="L78" s="244" t="s">
        <v>10</v>
      </c>
      <c r="M78" s="243" t="s">
        <v>164</v>
      </c>
      <c r="N78" s="243" t="s">
        <v>163</v>
      </c>
      <c r="O78" s="245" t="s">
        <v>12</v>
      </c>
      <c r="P78" s="246" t="s">
        <v>13</v>
      </c>
    </row>
    <row r="79" spans="1:16" ht="45" customHeight="1" thickBot="1" x14ac:dyDescent="0.3">
      <c r="A79" s="589" t="s">
        <v>233</v>
      </c>
      <c r="B79" s="251">
        <v>1</v>
      </c>
      <c r="C79" s="248" t="s">
        <v>241</v>
      </c>
      <c r="D79" s="218" t="s">
        <v>242</v>
      </c>
      <c r="E79" s="633" t="s">
        <v>168</v>
      </c>
      <c r="F79" s="634"/>
      <c r="G79" s="634"/>
      <c r="H79" s="634"/>
      <c r="I79" s="634"/>
      <c r="J79" s="634"/>
      <c r="K79" s="634"/>
      <c r="L79" s="634"/>
      <c r="M79" s="634"/>
      <c r="N79" s="634"/>
      <c r="O79" s="634"/>
      <c r="P79" s="635"/>
    </row>
    <row r="80" spans="1:16" ht="34.5" customHeight="1" thickBot="1" x14ac:dyDescent="0.3">
      <c r="A80" s="590"/>
      <c r="B80" s="182">
        <f>+B79+1</f>
        <v>2</v>
      </c>
      <c r="C80" s="229"/>
      <c r="D80" s="229"/>
      <c r="E80" s="209" t="s">
        <v>243</v>
      </c>
      <c r="F80" s="249" t="s">
        <v>20</v>
      </c>
      <c r="G80" s="200">
        <v>31935158</v>
      </c>
      <c r="H80" s="210">
        <f>+'[3]CARGO  40- RAFAEL QUINTERO'!S103</f>
        <v>1200000</v>
      </c>
      <c r="I80" s="201">
        <f>+'[3]CARGO  40- RAFAEL QUINTERO'!S104</f>
        <v>251880033.27687585</v>
      </c>
      <c r="J80" s="202">
        <v>100</v>
      </c>
      <c r="K80" s="201">
        <v>908526</v>
      </c>
      <c r="L80" s="203">
        <f>+J80*K80</f>
        <v>90852600</v>
      </c>
      <c r="M80" s="204">
        <v>0</v>
      </c>
      <c r="N80" s="201">
        <v>908526</v>
      </c>
      <c r="O80" s="204">
        <v>0</v>
      </c>
      <c r="P80" s="205">
        <f>+H80+I80+L80+O80</f>
        <v>343932633.27687585</v>
      </c>
    </row>
    <row r="81" spans="1:16" ht="24" customHeight="1" thickBot="1" x14ac:dyDescent="0.3">
      <c r="A81" s="590"/>
      <c r="B81" s="182">
        <f>+B80+1</f>
        <v>3</v>
      </c>
      <c r="C81" s="229"/>
      <c r="D81" s="229"/>
      <c r="E81" s="146" t="s">
        <v>244</v>
      </c>
      <c r="F81" s="249" t="s">
        <v>20</v>
      </c>
      <c r="G81" s="200">
        <v>1010083470</v>
      </c>
      <c r="H81" s="210">
        <f>+'[3]CARGO 20-MARIA MIRIAN AMARILES'!S183</f>
        <v>0</v>
      </c>
      <c r="I81" s="201">
        <f>+'[3]CARGO  40- RAFAEL QUINTERO'!S106</f>
        <v>19290071.925108723</v>
      </c>
      <c r="J81" s="202">
        <v>100</v>
      </c>
      <c r="K81" s="201">
        <v>908526</v>
      </c>
      <c r="L81" s="203">
        <f>+J81*K81</f>
        <v>90852600</v>
      </c>
      <c r="M81" s="204">
        <v>0</v>
      </c>
      <c r="N81" s="201">
        <v>908526</v>
      </c>
      <c r="O81" s="204">
        <v>0</v>
      </c>
      <c r="P81" s="205">
        <f>+H81+I81+L81+O81</f>
        <v>110142671.92510873</v>
      </c>
    </row>
    <row r="82" spans="1:16" ht="27" customHeight="1" thickBot="1" x14ac:dyDescent="0.3">
      <c r="A82" s="616"/>
      <c r="B82" s="182">
        <f>+B81+1</f>
        <v>4</v>
      </c>
      <c r="C82" s="230"/>
      <c r="D82" s="230"/>
      <c r="E82" s="231" t="s">
        <v>245</v>
      </c>
      <c r="F82" s="250" t="s">
        <v>20</v>
      </c>
      <c r="G82" s="206">
        <v>1017233877</v>
      </c>
      <c r="H82" s="214">
        <f>+'[3]CARGO 20-MARIA MIRIAN AMARILES'!S184</f>
        <v>0</v>
      </c>
      <c r="I82" s="186">
        <f>+'[3]CARGO  40- RAFAEL QUINTERO'!S108</f>
        <v>42668379.668863356</v>
      </c>
      <c r="J82" s="187">
        <v>100</v>
      </c>
      <c r="K82" s="186">
        <v>908526</v>
      </c>
      <c r="L82" s="188">
        <f>+J82*K82</f>
        <v>90852600</v>
      </c>
      <c r="M82" s="189">
        <v>0</v>
      </c>
      <c r="N82" s="186">
        <v>908526</v>
      </c>
      <c r="O82" s="189">
        <v>0</v>
      </c>
      <c r="P82" s="190">
        <f>+H82+I82+L82+O82</f>
        <v>133520979.66886336</v>
      </c>
    </row>
    <row r="83" spans="1:16" ht="45" customHeight="1" thickBot="1" x14ac:dyDescent="0.3">
      <c r="A83" s="575" t="s">
        <v>0</v>
      </c>
      <c r="B83" s="613" t="s">
        <v>1</v>
      </c>
      <c r="C83" s="579" t="s">
        <v>2</v>
      </c>
      <c r="D83" s="579" t="s">
        <v>3</v>
      </c>
      <c r="E83" s="579" t="s">
        <v>4</v>
      </c>
      <c r="F83" s="581" t="s">
        <v>162</v>
      </c>
      <c r="G83" s="579" t="s">
        <v>3</v>
      </c>
      <c r="H83" s="583" t="s">
        <v>5</v>
      </c>
      <c r="I83" s="584"/>
      <c r="J83" s="584"/>
      <c r="K83" s="584"/>
      <c r="L83" s="584"/>
      <c r="M83" s="584"/>
      <c r="N83" s="584"/>
      <c r="O83" s="584"/>
      <c r="P83" s="585"/>
    </row>
    <row r="84" spans="1:16" ht="45" customHeight="1" thickBot="1" x14ac:dyDescent="0.3">
      <c r="A84" s="612"/>
      <c r="B84" s="614"/>
      <c r="C84" s="603"/>
      <c r="D84" s="603"/>
      <c r="E84" s="603"/>
      <c r="F84" s="615"/>
      <c r="G84" s="603"/>
      <c r="H84" s="243" t="s">
        <v>6</v>
      </c>
      <c r="I84" s="243" t="s">
        <v>7</v>
      </c>
      <c r="J84" s="243" t="s">
        <v>8</v>
      </c>
      <c r="K84" s="243" t="s">
        <v>163</v>
      </c>
      <c r="L84" s="244" t="s">
        <v>10</v>
      </c>
      <c r="M84" s="243" t="s">
        <v>164</v>
      </c>
      <c r="N84" s="243" t="s">
        <v>163</v>
      </c>
      <c r="O84" s="245" t="s">
        <v>12</v>
      </c>
      <c r="P84" s="246" t="s">
        <v>13</v>
      </c>
    </row>
    <row r="85" spans="1:16" ht="45" customHeight="1" thickBot="1" x14ac:dyDescent="0.3">
      <c r="A85" s="589" t="s">
        <v>246</v>
      </c>
      <c r="B85" s="251">
        <v>1</v>
      </c>
      <c r="C85" s="252" t="s">
        <v>247</v>
      </c>
      <c r="D85" s="218" t="s">
        <v>248</v>
      </c>
      <c r="E85" s="608" t="s">
        <v>168</v>
      </c>
      <c r="F85" s="608"/>
      <c r="G85" s="608"/>
      <c r="H85" s="608"/>
      <c r="I85" s="608"/>
      <c r="J85" s="608"/>
      <c r="K85" s="608"/>
      <c r="L85" s="608"/>
      <c r="M85" s="608"/>
      <c r="N85" s="608"/>
      <c r="O85" s="608"/>
      <c r="P85" s="609"/>
    </row>
    <row r="86" spans="1:16" ht="26.25" customHeight="1" thickBot="1" x14ac:dyDescent="0.3">
      <c r="A86" s="590"/>
      <c r="B86" s="253">
        <f>+B85+1</f>
        <v>2</v>
      </c>
      <c r="C86" s="254"/>
      <c r="D86" s="229"/>
      <c r="E86" s="145" t="s">
        <v>249</v>
      </c>
      <c r="F86" s="249" t="s">
        <v>20</v>
      </c>
      <c r="G86" s="200">
        <v>42093687</v>
      </c>
      <c r="H86" s="210">
        <f>+'[3]CARGO  45- JULIO EDUARDO'!S69</f>
        <v>1200000</v>
      </c>
      <c r="I86" s="201">
        <f>+'[3]CARGO  45- JULIO EDUARDO'!S70</f>
        <v>566752518.53455901</v>
      </c>
      <c r="J86" s="202">
        <v>150</v>
      </c>
      <c r="K86" s="201">
        <v>908526</v>
      </c>
      <c r="L86" s="203">
        <f>+J86*K86</f>
        <v>136278900</v>
      </c>
      <c r="M86" s="204">
        <v>0</v>
      </c>
      <c r="N86" s="201">
        <v>908526</v>
      </c>
      <c r="O86" s="204">
        <v>0</v>
      </c>
      <c r="P86" s="205">
        <f>+H86+I86+L86+O86</f>
        <v>704231418.53455901</v>
      </c>
    </row>
    <row r="87" spans="1:16" ht="26.25" customHeight="1" thickBot="1" x14ac:dyDescent="0.3">
      <c r="A87" s="590"/>
      <c r="B87" s="253">
        <f>+B86+1</f>
        <v>3</v>
      </c>
      <c r="C87" s="254"/>
      <c r="D87" s="229"/>
      <c r="E87" s="209" t="s">
        <v>250</v>
      </c>
      <c r="F87" s="249" t="s">
        <v>20</v>
      </c>
      <c r="G87" s="200">
        <v>10021230</v>
      </c>
      <c r="H87" s="210">
        <f>+'[3]CARGO  40- RAFAEL QUINTERO'!S110</f>
        <v>0</v>
      </c>
      <c r="I87" s="201">
        <f>+'[3]CARGO  40- RAFAEL QUINTERO'!S111</f>
        <v>0</v>
      </c>
      <c r="J87" s="202">
        <v>150</v>
      </c>
      <c r="K87" s="201">
        <v>908526</v>
      </c>
      <c r="L87" s="203">
        <f>+J87*K87</f>
        <v>136278900</v>
      </c>
      <c r="M87" s="204">
        <v>0</v>
      </c>
      <c r="N87" s="201">
        <v>908526</v>
      </c>
      <c r="O87" s="204">
        <v>0</v>
      </c>
      <c r="P87" s="205">
        <f>+H87+I87+L87+O87</f>
        <v>136278900</v>
      </c>
    </row>
    <row r="88" spans="1:16" ht="27" customHeight="1" thickBot="1" x14ac:dyDescent="0.3">
      <c r="A88" s="616"/>
      <c r="B88" s="253">
        <f>+B87+1</f>
        <v>4</v>
      </c>
      <c r="C88" s="255"/>
      <c r="D88" s="230"/>
      <c r="E88" s="117" t="s">
        <v>251</v>
      </c>
      <c r="F88" s="250" t="s">
        <v>20</v>
      </c>
      <c r="G88" s="206">
        <v>42136460</v>
      </c>
      <c r="H88" s="214">
        <f>+'[3]CARGO  40- RAFAEL QUINTERO'!S111</f>
        <v>0</v>
      </c>
      <c r="I88" s="186">
        <f>+'[3]CARGO  40- RAFAEL QUINTERO'!S112</f>
        <v>0</v>
      </c>
      <c r="J88" s="187">
        <v>150</v>
      </c>
      <c r="K88" s="186">
        <v>908526</v>
      </c>
      <c r="L88" s="188">
        <f>+J88*K88</f>
        <v>136278900</v>
      </c>
      <c r="M88" s="189">
        <v>0</v>
      </c>
      <c r="N88" s="186">
        <v>908526</v>
      </c>
      <c r="O88" s="189">
        <v>0</v>
      </c>
      <c r="P88" s="190">
        <f>+H88+I88+L88+O88</f>
        <v>136278900</v>
      </c>
    </row>
    <row r="89" spans="1:16" ht="45" customHeight="1" thickBot="1" x14ac:dyDescent="0.3">
      <c r="A89" s="579" t="s">
        <v>0</v>
      </c>
      <c r="B89" s="613" t="s">
        <v>1</v>
      </c>
      <c r="C89" s="579" t="s">
        <v>2</v>
      </c>
      <c r="D89" s="579" t="s">
        <v>3</v>
      </c>
      <c r="E89" s="579" t="s">
        <v>4</v>
      </c>
      <c r="F89" s="581" t="s">
        <v>162</v>
      </c>
      <c r="G89" s="579" t="s">
        <v>3</v>
      </c>
      <c r="H89" s="583" t="s">
        <v>5</v>
      </c>
      <c r="I89" s="584"/>
      <c r="J89" s="584"/>
      <c r="K89" s="584"/>
      <c r="L89" s="584"/>
      <c r="M89" s="584"/>
      <c r="N89" s="584"/>
      <c r="O89" s="584"/>
      <c r="P89" s="585"/>
    </row>
    <row r="90" spans="1:16" ht="45" customHeight="1" thickBot="1" x14ac:dyDescent="0.3">
      <c r="A90" s="603"/>
      <c r="B90" s="623"/>
      <c r="C90" s="580"/>
      <c r="D90" s="580"/>
      <c r="E90" s="580"/>
      <c r="F90" s="582"/>
      <c r="G90" s="580"/>
      <c r="H90" s="168" t="s">
        <v>6</v>
      </c>
      <c r="I90" s="168" t="s">
        <v>7</v>
      </c>
      <c r="J90" s="168" t="s">
        <v>8</v>
      </c>
      <c r="K90" s="168" t="s">
        <v>163</v>
      </c>
      <c r="L90" s="215" t="s">
        <v>10</v>
      </c>
      <c r="M90" s="168" t="s">
        <v>164</v>
      </c>
      <c r="N90" s="168" t="s">
        <v>163</v>
      </c>
      <c r="O90" s="216" t="s">
        <v>12</v>
      </c>
      <c r="P90" s="217" t="s">
        <v>13</v>
      </c>
    </row>
    <row r="91" spans="1:16" ht="45" customHeight="1" thickBot="1" x14ac:dyDescent="0.3">
      <c r="A91" s="624" t="s">
        <v>252</v>
      </c>
      <c r="B91" s="247">
        <f>+B90+1</f>
        <v>1</v>
      </c>
      <c r="C91" s="256" t="s">
        <v>253</v>
      </c>
      <c r="D91" s="218" t="s">
        <v>254</v>
      </c>
      <c r="E91" s="608" t="s">
        <v>168</v>
      </c>
      <c r="F91" s="608"/>
      <c r="G91" s="608"/>
      <c r="H91" s="608"/>
      <c r="I91" s="608"/>
      <c r="J91" s="608"/>
      <c r="K91" s="608"/>
      <c r="L91" s="608"/>
      <c r="M91" s="608"/>
      <c r="N91" s="608"/>
      <c r="O91" s="608"/>
      <c r="P91" s="609"/>
    </row>
    <row r="92" spans="1:16" ht="33" customHeight="1" thickBot="1" x14ac:dyDescent="0.3">
      <c r="A92" s="628"/>
      <c r="B92" s="226">
        <f>+B91+1</f>
        <v>2</v>
      </c>
      <c r="C92" s="229"/>
      <c r="D92" s="229"/>
      <c r="E92" s="209" t="s">
        <v>255</v>
      </c>
      <c r="F92" s="249" t="s">
        <v>20</v>
      </c>
      <c r="G92" s="257">
        <v>25004481</v>
      </c>
      <c r="H92" s="210">
        <f>+'[3]CARGO 47- ANGEL G.MACHADO M.'!S84</f>
        <v>1200000</v>
      </c>
      <c r="I92" s="201">
        <f>+'[3]CARGO 47- ANGEL G.MACHADO M.'!S85</f>
        <v>44062530.245895311</v>
      </c>
      <c r="J92" s="258">
        <v>144.80000000000001</v>
      </c>
      <c r="K92" s="201">
        <v>908526</v>
      </c>
      <c r="L92" s="203">
        <f>+J92*K92</f>
        <v>131554564.80000001</v>
      </c>
      <c r="M92" s="204">
        <v>0</v>
      </c>
      <c r="N92" s="201">
        <v>908526</v>
      </c>
      <c r="O92" s="204">
        <v>0</v>
      </c>
      <c r="P92" s="205">
        <f>+H92+I92+L92+O92</f>
        <v>176817095.04589534</v>
      </c>
    </row>
    <row r="93" spans="1:16" ht="42.75" customHeight="1" thickBot="1" x14ac:dyDescent="0.3">
      <c r="A93" s="628"/>
      <c r="B93" s="226">
        <f t="shared" ref="B93:B101" si="8">+B92+1</f>
        <v>3</v>
      </c>
      <c r="C93" s="229"/>
      <c r="D93" s="229"/>
      <c r="E93" s="209" t="s">
        <v>256</v>
      </c>
      <c r="F93" s="249" t="s">
        <v>20</v>
      </c>
      <c r="G93" s="259">
        <v>24945677</v>
      </c>
      <c r="H93" s="210">
        <v>0</v>
      </c>
      <c r="I93" s="201">
        <v>0</v>
      </c>
      <c r="J93" s="202">
        <v>100</v>
      </c>
      <c r="K93" s="201">
        <v>908526</v>
      </c>
      <c r="L93" s="203">
        <f t="shared" ref="L93:L101" si="9">+J93*K93</f>
        <v>90852600</v>
      </c>
      <c r="M93" s="204">
        <v>0</v>
      </c>
      <c r="N93" s="201">
        <v>908526</v>
      </c>
      <c r="O93" s="204">
        <v>0</v>
      </c>
      <c r="P93" s="205">
        <f>+H93+I93+L93+O93</f>
        <v>90852600</v>
      </c>
    </row>
    <row r="94" spans="1:16" ht="29.25" customHeight="1" thickBot="1" x14ac:dyDescent="0.3">
      <c r="A94" s="628"/>
      <c r="B94" s="226">
        <f t="shared" si="8"/>
        <v>4</v>
      </c>
      <c r="C94" s="229"/>
      <c r="D94" s="229"/>
      <c r="E94" s="209" t="s">
        <v>257</v>
      </c>
      <c r="F94" s="249" t="s">
        <v>20</v>
      </c>
      <c r="G94" s="259">
        <v>16212863</v>
      </c>
      <c r="H94" s="234">
        <v>0</v>
      </c>
      <c r="I94" s="235">
        <v>0</v>
      </c>
      <c r="J94" s="236">
        <v>100</v>
      </c>
      <c r="K94" s="201">
        <v>908526</v>
      </c>
      <c r="L94" s="203">
        <f t="shared" si="9"/>
        <v>90852600</v>
      </c>
      <c r="M94" s="204">
        <v>0</v>
      </c>
      <c r="N94" s="201">
        <v>908526</v>
      </c>
      <c r="O94" s="204">
        <v>0</v>
      </c>
      <c r="P94" s="205">
        <f>+H94+I94+L94+O94</f>
        <v>90852600</v>
      </c>
    </row>
    <row r="95" spans="1:16" ht="32.25" customHeight="1" thickBot="1" x14ac:dyDescent="0.3">
      <c r="A95" s="628"/>
      <c r="B95" s="226">
        <f t="shared" si="8"/>
        <v>5</v>
      </c>
      <c r="C95" s="229"/>
      <c r="D95" s="229"/>
      <c r="E95" s="209" t="s">
        <v>258</v>
      </c>
      <c r="F95" s="249" t="s">
        <v>20</v>
      </c>
      <c r="G95" s="259">
        <v>31413337</v>
      </c>
      <c r="H95" s="234">
        <v>0</v>
      </c>
      <c r="I95" s="235">
        <v>0</v>
      </c>
      <c r="J95" s="236">
        <v>100</v>
      </c>
      <c r="K95" s="201">
        <v>908526</v>
      </c>
      <c r="L95" s="203">
        <f t="shared" si="9"/>
        <v>90852600</v>
      </c>
      <c r="M95" s="204">
        <v>0</v>
      </c>
      <c r="N95" s="201">
        <v>908526</v>
      </c>
      <c r="O95" s="204">
        <v>0</v>
      </c>
      <c r="P95" s="205">
        <f>+H95+I95+L95+O95</f>
        <v>90852600</v>
      </c>
    </row>
    <row r="96" spans="1:16" ht="30.75" customHeight="1" thickBot="1" x14ac:dyDescent="0.3">
      <c r="A96" s="628"/>
      <c r="B96" s="226">
        <f t="shared" si="8"/>
        <v>6</v>
      </c>
      <c r="C96" s="229"/>
      <c r="D96" s="229"/>
      <c r="E96" s="209" t="s">
        <v>259</v>
      </c>
      <c r="F96" s="249" t="s">
        <v>20</v>
      </c>
      <c r="G96" s="200">
        <v>35586355</v>
      </c>
      <c r="H96" s="210">
        <v>0</v>
      </c>
      <c r="I96" s="201">
        <v>0</v>
      </c>
      <c r="J96" s="236">
        <v>100</v>
      </c>
      <c r="K96" s="201">
        <v>908526</v>
      </c>
      <c r="L96" s="203">
        <f t="shared" si="9"/>
        <v>90852600</v>
      </c>
      <c r="M96" s="204">
        <v>0</v>
      </c>
      <c r="N96" s="201">
        <v>908526</v>
      </c>
      <c r="O96" s="204">
        <v>0</v>
      </c>
      <c r="P96" s="205">
        <f t="shared" ref="P96:P101" si="10">+H96+I96+L96+O96</f>
        <v>90852600</v>
      </c>
    </row>
    <row r="97" spans="1:16" ht="27" customHeight="1" thickBot="1" x14ac:dyDescent="0.3">
      <c r="A97" s="628"/>
      <c r="B97" s="226">
        <f t="shared" si="8"/>
        <v>7</v>
      </c>
      <c r="C97" s="229"/>
      <c r="D97" s="229"/>
      <c r="E97" s="209" t="s">
        <v>260</v>
      </c>
      <c r="F97" s="249" t="s">
        <v>20</v>
      </c>
      <c r="G97" s="200">
        <v>82361541</v>
      </c>
      <c r="H97" s="210">
        <v>0</v>
      </c>
      <c r="I97" s="201">
        <v>0</v>
      </c>
      <c r="J97" s="236">
        <v>100</v>
      </c>
      <c r="K97" s="201">
        <v>908526</v>
      </c>
      <c r="L97" s="203">
        <f t="shared" si="9"/>
        <v>90852600</v>
      </c>
      <c r="M97" s="204">
        <v>0</v>
      </c>
      <c r="N97" s="201">
        <v>908526</v>
      </c>
      <c r="O97" s="204">
        <v>0</v>
      </c>
      <c r="P97" s="205">
        <f t="shared" si="10"/>
        <v>90852600</v>
      </c>
    </row>
    <row r="98" spans="1:16" ht="27.75" customHeight="1" thickBot="1" x14ac:dyDescent="0.3">
      <c r="A98" s="628"/>
      <c r="B98" s="226">
        <f t="shared" si="8"/>
        <v>8</v>
      </c>
      <c r="C98" s="229"/>
      <c r="D98" s="229"/>
      <c r="E98" s="209" t="s">
        <v>261</v>
      </c>
      <c r="F98" s="249" t="s">
        <v>20</v>
      </c>
      <c r="G98" s="200">
        <v>25001056</v>
      </c>
      <c r="H98" s="210">
        <v>0</v>
      </c>
      <c r="I98" s="201">
        <v>0</v>
      </c>
      <c r="J98" s="258">
        <v>144.80000000000001</v>
      </c>
      <c r="K98" s="201">
        <v>908526</v>
      </c>
      <c r="L98" s="203">
        <f t="shared" si="9"/>
        <v>131554564.80000001</v>
      </c>
      <c r="M98" s="204">
        <v>0</v>
      </c>
      <c r="N98" s="201">
        <v>908526</v>
      </c>
      <c r="O98" s="204">
        <v>0</v>
      </c>
      <c r="P98" s="205">
        <f t="shared" si="10"/>
        <v>131554564.80000001</v>
      </c>
    </row>
    <row r="99" spans="1:16" ht="39.75" customHeight="1" thickBot="1" x14ac:dyDescent="0.3">
      <c r="A99" s="628"/>
      <c r="B99" s="226">
        <f t="shared" si="8"/>
        <v>9</v>
      </c>
      <c r="C99" s="229"/>
      <c r="D99" s="229"/>
      <c r="E99" s="209" t="s">
        <v>262</v>
      </c>
      <c r="F99" s="249" t="s">
        <v>20</v>
      </c>
      <c r="G99" s="200">
        <v>4514185</v>
      </c>
      <c r="H99" s="210">
        <v>0</v>
      </c>
      <c r="I99" s="201">
        <v>0</v>
      </c>
      <c r="J99" s="258">
        <v>144.80000000000001</v>
      </c>
      <c r="K99" s="201">
        <v>908526</v>
      </c>
      <c r="L99" s="203">
        <f t="shared" si="9"/>
        <v>131554564.80000001</v>
      </c>
      <c r="M99" s="204">
        <v>0</v>
      </c>
      <c r="N99" s="201">
        <v>908526</v>
      </c>
      <c r="O99" s="204">
        <v>0</v>
      </c>
      <c r="P99" s="205">
        <f t="shared" si="10"/>
        <v>131554564.80000001</v>
      </c>
    </row>
    <row r="100" spans="1:16" ht="40.5" customHeight="1" thickBot="1" x14ac:dyDescent="0.3">
      <c r="A100" s="628"/>
      <c r="B100" s="226">
        <f t="shared" si="8"/>
        <v>10</v>
      </c>
      <c r="C100" s="229"/>
      <c r="D100" s="229"/>
      <c r="E100" s="209" t="s">
        <v>263</v>
      </c>
      <c r="F100" s="249" t="s">
        <v>20</v>
      </c>
      <c r="G100" s="200">
        <v>10033461</v>
      </c>
      <c r="H100" s="210">
        <v>0</v>
      </c>
      <c r="I100" s="201">
        <v>0</v>
      </c>
      <c r="J100" s="258">
        <v>144.80000000000001</v>
      </c>
      <c r="K100" s="201">
        <v>908526</v>
      </c>
      <c r="L100" s="203">
        <f t="shared" si="9"/>
        <v>131554564.80000001</v>
      </c>
      <c r="M100" s="204">
        <v>0</v>
      </c>
      <c r="N100" s="201">
        <v>908526</v>
      </c>
      <c r="O100" s="204">
        <v>0</v>
      </c>
      <c r="P100" s="205">
        <f t="shared" si="10"/>
        <v>131554564.80000001</v>
      </c>
    </row>
    <row r="101" spans="1:16" ht="30" customHeight="1" thickBot="1" x14ac:dyDescent="0.3">
      <c r="A101" s="625"/>
      <c r="B101" s="226">
        <f t="shared" si="8"/>
        <v>11</v>
      </c>
      <c r="C101" s="230"/>
      <c r="D101" s="230"/>
      <c r="E101" s="231" t="s">
        <v>264</v>
      </c>
      <c r="F101" s="250" t="s">
        <v>20</v>
      </c>
      <c r="G101" s="206">
        <v>1088246504</v>
      </c>
      <c r="H101" s="214">
        <v>0</v>
      </c>
      <c r="I101" s="186">
        <f>+'[3]CARGO 47- ANGEL G.MACHADO M.'!S87</f>
        <v>18138616.575295426</v>
      </c>
      <c r="J101" s="260">
        <v>144.80000000000001</v>
      </c>
      <c r="K101" s="186">
        <v>908526</v>
      </c>
      <c r="L101" s="188">
        <f t="shared" si="9"/>
        <v>131554564.80000001</v>
      </c>
      <c r="M101" s="189">
        <v>0</v>
      </c>
      <c r="N101" s="186">
        <v>908526</v>
      </c>
      <c r="O101" s="189">
        <v>0</v>
      </c>
      <c r="P101" s="205">
        <f t="shared" si="10"/>
        <v>149693181.37529543</v>
      </c>
    </row>
    <row r="102" spans="1:16" ht="45" customHeight="1" thickBot="1" x14ac:dyDescent="0.3">
      <c r="A102" s="579" t="s">
        <v>0</v>
      </c>
      <c r="B102" s="613" t="s">
        <v>1</v>
      </c>
      <c r="C102" s="579" t="s">
        <v>2</v>
      </c>
      <c r="D102" s="579" t="s">
        <v>3</v>
      </c>
      <c r="E102" s="579" t="s">
        <v>4</v>
      </c>
      <c r="F102" s="581" t="s">
        <v>162</v>
      </c>
      <c r="G102" s="579" t="s">
        <v>3</v>
      </c>
      <c r="H102" s="583" t="s">
        <v>5</v>
      </c>
      <c r="I102" s="584"/>
      <c r="J102" s="584"/>
      <c r="K102" s="584"/>
      <c r="L102" s="584"/>
      <c r="M102" s="584"/>
      <c r="N102" s="584"/>
      <c r="O102" s="584"/>
      <c r="P102" s="585"/>
    </row>
    <row r="103" spans="1:16" ht="45" customHeight="1" thickBot="1" x14ac:dyDescent="0.3">
      <c r="A103" s="603"/>
      <c r="B103" s="614"/>
      <c r="C103" s="603"/>
      <c r="D103" s="603"/>
      <c r="E103" s="603"/>
      <c r="F103" s="615"/>
      <c r="G103" s="603"/>
      <c r="H103" s="243" t="s">
        <v>6</v>
      </c>
      <c r="I103" s="243" t="s">
        <v>7</v>
      </c>
      <c r="J103" s="243" t="s">
        <v>8</v>
      </c>
      <c r="K103" s="243" t="s">
        <v>163</v>
      </c>
      <c r="L103" s="244" t="s">
        <v>10</v>
      </c>
      <c r="M103" s="243" t="s">
        <v>164</v>
      </c>
      <c r="N103" s="243" t="s">
        <v>163</v>
      </c>
      <c r="O103" s="245" t="s">
        <v>12</v>
      </c>
      <c r="P103" s="246" t="s">
        <v>13</v>
      </c>
    </row>
    <row r="104" spans="1:16" ht="55.5" customHeight="1" thickBot="1" x14ac:dyDescent="0.3">
      <c r="A104" s="628" t="s">
        <v>265</v>
      </c>
      <c r="B104" s="211">
        <v>1</v>
      </c>
      <c r="C104" s="406" t="s">
        <v>266</v>
      </c>
      <c r="D104" s="407" t="s">
        <v>267</v>
      </c>
      <c r="E104" s="636" t="s">
        <v>168</v>
      </c>
      <c r="F104" s="636"/>
      <c r="G104" s="636"/>
      <c r="H104" s="636"/>
      <c r="I104" s="636"/>
      <c r="J104" s="636"/>
      <c r="K104" s="636"/>
      <c r="L104" s="636"/>
      <c r="M104" s="636"/>
      <c r="N104" s="636"/>
      <c r="O104" s="636"/>
      <c r="P104" s="637"/>
    </row>
    <row r="105" spans="1:16" ht="45" customHeight="1" thickBot="1" x14ac:dyDescent="0.3">
      <c r="A105" s="616"/>
      <c r="B105" s="251">
        <f>+B104+1</f>
        <v>2</v>
      </c>
      <c r="C105" s="408"/>
      <c r="D105" s="408"/>
      <c r="E105" s="409" t="s">
        <v>268</v>
      </c>
      <c r="F105" s="410" t="s">
        <v>20</v>
      </c>
      <c r="G105" s="411">
        <v>26327563</v>
      </c>
      <c r="H105" s="412">
        <v>0</v>
      </c>
      <c r="I105" s="348">
        <v>0</v>
      </c>
      <c r="J105" s="349">
        <v>200</v>
      </c>
      <c r="K105" s="348">
        <v>908526</v>
      </c>
      <c r="L105" s="350">
        <f>+J105*K105</f>
        <v>181705200</v>
      </c>
      <c r="M105" s="351">
        <v>0</v>
      </c>
      <c r="N105" s="348">
        <v>908526</v>
      </c>
      <c r="O105" s="351">
        <v>0</v>
      </c>
      <c r="P105" s="352">
        <f>+H105+I105+L105+O105</f>
        <v>181705200</v>
      </c>
    </row>
    <row r="106" spans="1:16" ht="31.5" customHeight="1" thickBot="1" x14ac:dyDescent="0.3">
      <c r="A106" s="575" t="s">
        <v>0</v>
      </c>
      <c r="B106" s="613" t="s">
        <v>1</v>
      </c>
      <c r="C106" s="579" t="s">
        <v>2</v>
      </c>
      <c r="D106" s="579" t="s">
        <v>3</v>
      </c>
      <c r="E106" s="579" t="s">
        <v>4</v>
      </c>
      <c r="F106" s="581" t="s">
        <v>162</v>
      </c>
      <c r="G106" s="579" t="s">
        <v>3</v>
      </c>
      <c r="H106" s="583" t="s">
        <v>5</v>
      </c>
      <c r="I106" s="584"/>
      <c r="J106" s="584"/>
      <c r="K106" s="584"/>
      <c r="L106" s="584"/>
      <c r="M106" s="584"/>
      <c r="N106" s="584"/>
      <c r="O106" s="584"/>
      <c r="P106" s="585"/>
    </row>
    <row r="107" spans="1:16" ht="45" customHeight="1" thickBot="1" x14ac:dyDescent="0.3">
      <c r="A107" s="612"/>
      <c r="B107" s="614"/>
      <c r="C107" s="603"/>
      <c r="D107" s="603"/>
      <c r="E107" s="603"/>
      <c r="F107" s="615"/>
      <c r="G107" s="603"/>
      <c r="H107" s="243" t="s">
        <v>6</v>
      </c>
      <c r="I107" s="243" t="s">
        <v>7</v>
      </c>
      <c r="J107" s="243" t="s">
        <v>8</v>
      </c>
      <c r="K107" s="243" t="s">
        <v>163</v>
      </c>
      <c r="L107" s="244" t="s">
        <v>10</v>
      </c>
      <c r="M107" s="243" t="s">
        <v>164</v>
      </c>
      <c r="N107" s="243" t="s">
        <v>163</v>
      </c>
      <c r="O107" s="245" t="s">
        <v>12</v>
      </c>
      <c r="P107" s="246" t="s">
        <v>13</v>
      </c>
    </row>
    <row r="108" spans="1:16" ht="37.5" customHeight="1" thickBot="1" x14ac:dyDescent="0.3">
      <c r="A108" s="638" t="s">
        <v>269</v>
      </c>
      <c r="B108" s="251">
        <v>1</v>
      </c>
      <c r="C108" s="262" t="s">
        <v>270</v>
      </c>
      <c r="D108" s="218" t="s">
        <v>271</v>
      </c>
      <c r="E108" s="608" t="s">
        <v>168</v>
      </c>
      <c r="F108" s="608"/>
      <c r="G108" s="608"/>
      <c r="H108" s="608"/>
      <c r="I108" s="608"/>
      <c r="J108" s="608"/>
      <c r="K108" s="608"/>
      <c r="L108" s="608"/>
      <c r="M108" s="608"/>
      <c r="N108" s="608"/>
      <c r="O108" s="608"/>
      <c r="P108" s="609"/>
    </row>
    <row r="109" spans="1:16" ht="45" customHeight="1" thickBot="1" x14ac:dyDescent="0.3">
      <c r="A109" s="639"/>
      <c r="B109" s="182">
        <f>+B108+1</f>
        <v>2</v>
      </c>
      <c r="C109" s="629"/>
      <c r="D109" s="630"/>
      <c r="E109" s="145" t="s">
        <v>272</v>
      </c>
      <c r="F109" s="249" t="s">
        <v>20</v>
      </c>
      <c r="G109" s="200">
        <v>55170441</v>
      </c>
      <c r="H109" s="210">
        <f>+'[3]CARGO 53- ERNESTO BOCANEGRA'!G6</f>
        <v>1200000</v>
      </c>
      <c r="I109" s="201">
        <v>0</v>
      </c>
      <c r="J109" s="236">
        <v>200</v>
      </c>
      <c r="K109" s="201">
        <v>908526</v>
      </c>
      <c r="L109" s="203">
        <f>+J109*K109</f>
        <v>181705200</v>
      </c>
      <c r="M109" s="204">
        <v>0</v>
      </c>
      <c r="N109" s="201">
        <v>908526</v>
      </c>
      <c r="O109" s="204">
        <v>0</v>
      </c>
      <c r="P109" s="205">
        <f>+H109+I109+L109+O109</f>
        <v>182905200</v>
      </c>
    </row>
    <row r="110" spans="1:16" ht="45" customHeight="1" thickBot="1" x14ac:dyDescent="0.3">
      <c r="A110" s="639"/>
      <c r="B110" s="182">
        <f>+B109+1</f>
        <v>3</v>
      </c>
      <c r="C110" s="641"/>
      <c r="D110" s="642"/>
      <c r="E110" s="145" t="s">
        <v>273</v>
      </c>
      <c r="F110" s="249" t="s">
        <v>274</v>
      </c>
      <c r="G110" s="200">
        <v>1006109122</v>
      </c>
      <c r="H110" s="210">
        <v>0</v>
      </c>
      <c r="I110" s="201">
        <v>0</v>
      </c>
      <c r="J110" s="236">
        <v>200</v>
      </c>
      <c r="K110" s="201">
        <v>908526</v>
      </c>
      <c r="L110" s="203">
        <f>+J110*K110</f>
        <v>181705200</v>
      </c>
      <c r="M110" s="204">
        <v>0</v>
      </c>
      <c r="N110" s="201">
        <v>908526</v>
      </c>
      <c r="O110" s="204">
        <v>0</v>
      </c>
      <c r="P110" s="205">
        <f>+H110+L110+O110</f>
        <v>181705200</v>
      </c>
    </row>
    <row r="111" spans="1:16" ht="45" customHeight="1" thickBot="1" x14ac:dyDescent="0.3">
      <c r="A111" s="640"/>
      <c r="B111" s="182">
        <f>+B110+1</f>
        <v>4</v>
      </c>
      <c r="C111" s="631"/>
      <c r="D111" s="632"/>
      <c r="E111" s="263" t="s">
        <v>275</v>
      </c>
      <c r="F111" s="66" t="s">
        <v>20</v>
      </c>
      <c r="G111" s="213">
        <v>1144189849</v>
      </c>
      <c r="H111" s="214">
        <v>0</v>
      </c>
      <c r="I111" s="186">
        <v>0</v>
      </c>
      <c r="J111" s="264">
        <v>200</v>
      </c>
      <c r="K111" s="186">
        <v>908526</v>
      </c>
      <c r="L111" s="188">
        <f>+J111*K111</f>
        <v>181705200</v>
      </c>
      <c r="M111" s="189">
        <v>0</v>
      </c>
      <c r="N111" s="186">
        <v>908526</v>
      </c>
      <c r="O111" s="189">
        <v>0</v>
      </c>
      <c r="P111" s="190">
        <f>+H111+I111+L111+O111</f>
        <v>181705200</v>
      </c>
    </row>
    <row r="112" spans="1:16" ht="45" customHeight="1" thickBot="1" x14ac:dyDescent="0.3">
      <c r="A112" s="575" t="s">
        <v>0</v>
      </c>
      <c r="B112" s="613" t="s">
        <v>1</v>
      </c>
      <c r="C112" s="579" t="s">
        <v>2</v>
      </c>
      <c r="D112" s="579" t="s">
        <v>3</v>
      </c>
      <c r="E112" s="579" t="s">
        <v>4</v>
      </c>
      <c r="F112" s="581" t="s">
        <v>162</v>
      </c>
      <c r="G112" s="579" t="s">
        <v>3</v>
      </c>
      <c r="H112" s="583" t="s">
        <v>5</v>
      </c>
      <c r="I112" s="584"/>
      <c r="J112" s="584"/>
      <c r="K112" s="584"/>
      <c r="L112" s="584"/>
      <c r="M112" s="584"/>
      <c r="N112" s="584"/>
      <c r="O112" s="584"/>
      <c r="P112" s="585"/>
    </row>
    <row r="113" spans="1:16" ht="45" customHeight="1" thickBot="1" x14ac:dyDescent="0.3">
      <c r="A113" s="612"/>
      <c r="B113" s="614"/>
      <c r="C113" s="603"/>
      <c r="D113" s="603"/>
      <c r="E113" s="603"/>
      <c r="F113" s="615"/>
      <c r="G113" s="603"/>
      <c r="H113" s="243" t="s">
        <v>6</v>
      </c>
      <c r="I113" s="243" t="s">
        <v>7</v>
      </c>
      <c r="J113" s="243" t="s">
        <v>8</v>
      </c>
      <c r="K113" s="243" t="s">
        <v>163</v>
      </c>
      <c r="L113" s="244" t="s">
        <v>10</v>
      </c>
      <c r="M113" s="243" t="s">
        <v>164</v>
      </c>
      <c r="N113" s="243" t="s">
        <v>163</v>
      </c>
      <c r="O113" s="245" t="s">
        <v>12</v>
      </c>
      <c r="P113" s="246" t="s">
        <v>13</v>
      </c>
    </row>
    <row r="114" spans="1:16" ht="29.25" customHeight="1" x14ac:dyDescent="0.25">
      <c r="A114" s="638" t="s">
        <v>276</v>
      </c>
      <c r="B114" s="170">
        <v>1</v>
      </c>
      <c r="C114" s="248" t="s">
        <v>277</v>
      </c>
      <c r="D114" s="265" t="s">
        <v>278</v>
      </c>
      <c r="E114" s="608" t="s">
        <v>168</v>
      </c>
      <c r="F114" s="608"/>
      <c r="G114" s="608"/>
      <c r="H114" s="608"/>
      <c r="I114" s="608"/>
      <c r="J114" s="608"/>
      <c r="K114" s="608"/>
      <c r="L114" s="608"/>
      <c r="M114" s="608"/>
      <c r="N114" s="608"/>
      <c r="O114" s="608"/>
      <c r="P114" s="609"/>
    </row>
    <row r="115" spans="1:16" ht="33.75" customHeight="1" x14ac:dyDescent="0.25">
      <c r="A115" s="639"/>
      <c r="B115" s="173">
        <f t="shared" ref="B115:B120" si="11">+B114+1</f>
        <v>2</v>
      </c>
      <c r="C115" s="629"/>
      <c r="D115" s="630"/>
      <c r="E115" s="145" t="s">
        <v>279</v>
      </c>
      <c r="F115" s="249" t="s">
        <v>20</v>
      </c>
      <c r="G115" s="200">
        <v>52148758</v>
      </c>
      <c r="H115" s="210">
        <f>+'[3]CARGO 53- FREDY.A.SILVA'!F6</f>
        <v>1200000</v>
      </c>
      <c r="I115" s="201">
        <v>0</v>
      </c>
      <c r="J115" s="236">
        <v>200</v>
      </c>
      <c r="K115" s="201">
        <v>908526</v>
      </c>
      <c r="L115" s="203">
        <f t="shared" ref="L115:L120" si="12">+J115*K115</f>
        <v>181705200</v>
      </c>
      <c r="M115" s="204">
        <v>0</v>
      </c>
      <c r="N115" s="201">
        <v>908526</v>
      </c>
      <c r="O115" s="204">
        <v>0</v>
      </c>
      <c r="P115" s="205">
        <f>+H115+I115+L115+O115</f>
        <v>182905200</v>
      </c>
    </row>
    <row r="116" spans="1:16" ht="36.75" customHeight="1" x14ac:dyDescent="0.25">
      <c r="A116" s="639"/>
      <c r="B116" s="173">
        <f t="shared" si="11"/>
        <v>3</v>
      </c>
      <c r="C116" s="641"/>
      <c r="D116" s="642"/>
      <c r="E116" s="145" t="s">
        <v>280</v>
      </c>
      <c r="F116" s="249" t="s">
        <v>20</v>
      </c>
      <c r="G116" s="200">
        <v>1019148965</v>
      </c>
      <c r="H116" s="266">
        <v>0</v>
      </c>
      <c r="I116" s="201">
        <v>0</v>
      </c>
      <c r="J116" s="236">
        <v>200</v>
      </c>
      <c r="K116" s="201">
        <v>908526</v>
      </c>
      <c r="L116" s="203">
        <f t="shared" si="12"/>
        <v>181705200</v>
      </c>
      <c r="M116" s="204">
        <v>0</v>
      </c>
      <c r="N116" s="201">
        <v>908526</v>
      </c>
      <c r="O116" s="204">
        <v>0</v>
      </c>
      <c r="P116" s="205">
        <f>+H116+L116+O116</f>
        <v>181705200</v>
      </c>
    </row>
    <row r="117" spans="1:16" ht="36.75" customHeight="1" x14ac:dyDescent="0.25">
      <c r="A117" s="639"/>
      <c r="B117" s="173">
        <f t="shared" si="11"/>
        <v>4</v>
      </c>
      <c r="C117" s="641"/>
      <c r="D117" s="642"/>
      <c r="E117" s="145" t="s">
        <v>281</v>
      </c>
      <c r="F117" s="249" t="s">
        <v>20</v>
      </c>
      <c r="G117" s="200">
        <v>1100796632</v>
      </c>
      <c r="H117" s="266">
        <v>0</v>
      </c>
      <c r="I117" s="201">
        <v>0</v>
      </c>
      <c r="J117" s="236">
        <v>200</v>
      </c>
      <c r="K117" s="201">
        <v>908526</v>
      </c>
      <c r="L117" s="203">
        <f t="shared" si="12"/>
        <v>181705200</v>
      </c>
      <c r="M117" s="204">
        <v>0</v>
      </c>
      <c r="N117" s="201">
        <v>908526</v>
      </c>
      <c r="O117" s="204">
        <v>0</v>
      </c>
      <c r="P117" s="205">
        <f>+H117+L117+O117</f>
        <v>181705200</v>
      </c>
    </row>
    <row r="118" spans="1:16" ht="32.25" customHeight="1" x14ac:dyDescent="0.25">
      <c r="A118" s="639"/>
      <c r="B118" s="173">
        <f t="shared" si="11"/>
        <v>5</v>
      </c>
      <c r="C118" s="641"/>
      <c r="D118" s="642"/>
      <c r="E118" s="145" t="s">
        <v>282</v>
      </c>
      <c r="F118" s="249" t="s">
        <v>274</v>
      </c>
      <c r="G118" s="200">
        <v>1000795740</v>
      </c>
      <c r="H118" s="266">
        <v>0</v>
      </c>
      <c r="I118" s="201">
        <v>0</v>
      </c>
      <c r="J118" s="236">
        <v>200</v>
      </c>
      <c r="K118" s="201">
        <v>908526</v>
      </c>
      <c r="L118" s="203">
        <f t="shared" si="12"/>
        <v>181705200</v>
      </c>
      <c r="M118" s="204">
        <v>0</v>
      </c>
      <c r="N118" s="201">
        <v>908526</v>
      </c>
      <c r="O118" s="204">
        <v>0</v>
      </c>
      <c r="P118" s="205">
        <f>+H118+I118+L118+O118</f>
        <v>181705200</v>
      </c>
    </row>
    <row r="119" spans="1:16" ht="28.5" customHeight="1" x14ac:dyDescent="0.25">
      <c r="A119" s="639"/>
      <c r="B119" s="173">
        <f t="shared" si="11"/>
        <v>6</v>
      </c>
      <c r="C119" s="641"/>
      <c r="D119" s="642"/>
      <c r="E119" s="145" t="s">
        <v>283</v>
      </c>
      <c r="F119" s="249" t="s">
        <v>20</v>
      </c>
      <c r="G119" s="240">
        <v>8259872</v>
      </c>
      <c r="H119" s="266">
        <v>0</v>
      </c>
      <c r="I119" s="201">
        <v>0</v>
      </c>
      <c r="J119" s="236">
        <v>200</v>
      </c>
      <c r="K119" s="201">
        <v>908526</v>
      </c>
      <c r="L119" s="203">
        <f t="shared" si="12"/>
        <v>181705200</v>
      </c>
      <c r="M119" s="204">
        <v>0</v>
      </c>
      <c r="N119" s="201">
        <v>908526</v>
      </c>
      <c r="O119" s="204">
        <v>0</v>
      </c>
      <c r="P119" s="205">
        <f>+H119+I119+L119+O119</f>
        <v>181705200</v>
      </c>
    </row>
    <row r="120" spans="1:16" ht="39" customHeight="1" thickBot="1" x14ac:dyDescent="0.3">
      <c r="A120" s="640"/>
      <c r="B120" s="182">
        <f t="shared" si="11"/>
        <v>7</v>
      </c>
      <c r="C120" s="631"/>
      <c r="D120" s="632"/>
      <c r="E120" s="117" t="s">
        <v>284</v>
      </c>
      <c r="F120" s="250" t="s">
        <v>20</v>
      </c>
      <c r="G120" s="213">
        <v>21247820</v>
      </c>
      <c r="H120" s="267">
        <v>0</v>
      </c>
      <c r="I120" s="186">
        <v>0</v>
      </c>
      <c r="J120" s="264">
        <v>200</v>
      </c>
      <c r="K120" s="186">
        <v>908526</v>
      </c>
      <c r="L120" s="188">
        <f t="shared" si="12"/>
        <v>181705200</v>
      </c>
      <c r="M120" s="189">
        <v>0</v>
      </c>
      <c r="N120" s="186">
        <v>908526</v>
      </c>
      <c r="O120" s="189">
        <v>0</v>
      </c>
      <c r="P120" s="190">
        <f>+H120+I120+L120+O120</f>
        <v>181705200</v>
      </c>
    </row>
    <row r="121" spans="1:16" ht="45" customHeight="1" thickBot="1" x14ac:dyDescent="0.3">
      <c r="A121" s="579" t="s">
        <v>0</v>
      </c>
      <c r="B121" s="613" t="s">
        <v>1</v>
      </c>
      <c r="C121" s="579" t="s">
        <v>2</v>
      </c>
      <c r="D121" s="579" t="s">
        <v>3</v>
      </c>
      <c r="E121" s="579" t="s">
        <v>4</v>
      </c>
      <c r="F121" s="581" t="s">
        <v>162</v>
      </c>
      <c r="G121" s="579" t="s">
        <v>3</v>
      </c>
      <c r="H121" s="583" t="s">
        <v>5</v>
      </c>
      <c r="I121" s="584"/>
      <c r="J121" s="584"/>
      <c r="K121" s="584"/>
      <c r="L121" s="584"/>
      <c r="M121" s="584"/>
      <c r="N121" s="584"/>
      <c r="O121" s="584"/>
      <c r="P121" s="585"/>
    </row>
    <row r="122" spans="1:16" ht="45" customHeight="1" thickBot="1" x14ac:dyDescent="0.3">
      <c r="A122" s="603"/>
      <c r="B122" s="614"/>
      <c r="C122" s="603"/>
      <c r="D122" s="603"/>
      <c r="E122" s="603"/>
      <c r="F122" s="615"/>
      <c r="G122" s="603"/>
      <c r="H122" s="243" t="s">
        <v>6</v>
      </c>
      <c r="I122" s="243" t="s">
        <v>7</v>
      </c>
      <c r="J122" s="243" t="s">
        <v>8</v>
      </c>
      <c r="K122" s="243" t="s">
        <v>163</v>
      </c>
      <c r="L122" s="244" t="s">
        <v>10</v>
      </c>
      <c r="M122" s="243" t="s">
        <v>164</v>
      </c>
      <c r="N122" s="243" t="s">
        <v>163</v>
      </c>
      <c r="O122" s="245" t="s">
        <v>12</v>
      </c>
      <c r="P122" s="246" t="s">
        <v>13</v>
      </c>
    </row>
    <row r="123" spans="1:16" ht="45" customHeight="1" x14ac:dyDescent="0.25">
      <c r="A123" s="649" t="s">
        <v>285</v>
      </c>
      <c r="B123" s="192">
        <v>1</v>
      </c>
      <c r="C123" s="402" t="s">
        <v>286</v>
      </c>
      <c r="D123" s="261" t="s">
        <v>287</v>
      </c>
      <c r="E123" s="608" t="s">
        <v>168</v>
      </c>
      <c r="F123" s="608"/>
      <c r="G123" s="608"/>
      <c r="H123" s="608"/>
      <c r="I123" s="608"/>
      <c r="J123" s="608"/>
      <c r="K123" s="608"/>
      <c r="L123" s="608"/>
      <c r="M123" s="608"/>
      <c r="N123" s="608"/>
      <c r="O123" s="608"/>
      <c r="P123" s="609"/>
    </row>
    <row r="124" spans="1:16" ht="45" customHeight="1" thickBot="1" x14ac:dyDescent="0.3">
      <c r="A124" s="650"/>
      <c r="B124" s="226">
        <f>+B123+1</f>
        <v>2</v>
      </c>
      <c r="C124" s="626"/>
      <c r="D124" s="627"/>
      <c r="E124" s="280" t="s">
        <v>288</v>
      </c>
      <c r="F124" s="250" t="s">
        <v>20</v>
      </c>
      <c r="G124" s="213">
        <v>26317177</v>
      </c>
      <c r="H124" s="214">
        <f>+'[3]CARGO 53- JOSE E.BENITEZ'!F5</f>
        <v>1200000</v>
      </c>
      <c r="I124" s="186">
        <v>0</v>
      </c>
      <c r="J124" s="264">
        <v>200</v>
      </c>
      <c r="K124" s="186">
        <v>908526</v>
      </c>
      <c r="L124" s="188">
        <f>+J124*K124</f>
        <v>181705200</v>
      </c>
      <c r="M124" s="189">
        <v>0</v>
      </c>
      <c r="N124" s="186">
        <v>908526</v>
      </c>
      <c r="O124" s="189">
        <v>0</v>
      </c>
      <c r="P124" s="190">
        <f>+H124+L124</f>
        <v>182905200</v>
      </c>
    </row>
    <row r="125" spans="1:16" ht="24" customHeight="1" thickBot="1" x14ac:dyDescent="0.3">
      <c r="A125" s="579" t="s">
        <v>0</v>
      </c>
      <c r="B125" s="613" t="s">
        <v>1</v>
      </c>
      <c r="C125" s="579" t="s">
        <v>2</v>
      </c>
      <c r="D125" s="579" t="s">
        <v>3</v>
      </c>
      <c r="E125" s="579" t="s">
        <v>4</v>
      </c>
      <c r="F125" s="581" t="s">
        <v>162</v>
      </c>
      <c r="G125" s="579" t="s">
        <v>3</v>
      </c>
      <c r="H125" s="583" t="s">
        <v>5</v>
      </c>
      <c r="I125" s="584"/>
      <c r="J125" s="584"/>
      <c r="K125" s="584"/>
      <c r="L125" s="584"/>
      <c r="M125" s="584"/>
      <c r="N125" s="584"/>
      <c r="O125" s="584"/>
      <c r="P125" s="585"/>
    </row>
    <row r="126" spans="1:16" ht="45" customHeight="1" thickBot="1" x14ac:dyDescent="0.3">
      <c r="A126" s="580"/>
      <c r="B126" s="623"/>
      <c r="C126" s="580"/>
      <c r="D126" s="580"/>
      <c r="E126" s="580"/>
      <c r="F126" s="582"/>
      <c r="G126" s="580"/>
      <c r="H126" s="168" t="s">
        <v>6</v>
      </c>
      <c r="I126" s="168" t="s">
        <v>7</v>
      </c>
      <c r="J126" s="168" t="s">
        <v>8</v>
      </c>
      <c r="K126" s="168" t="s">
        <v>163</v>
      </c>
      <c r="L126" s="215" t="s">
        <v>10</v>
      </c>
      <c r="M126" s="168" t="s">
        <v>164</v>
      </c>
      <c r="N126" s="168" t="s">
        <v>163</v>
      </c>
      <c r="O126" s="216" t="s">
        <v>12</v>
      </c>
      <c r="P126" s="217" t="s">
        <v>13</v>
      </c>
    </row>
    <row r="127" spans="1:16" ht="27" customHeight="1" x14ac:dyDescent="0.25">
      <c r="A127" s="638" t="s">
        <v>289</v>
      </c>
      <c r="B127" s="170">
        <v>1</v>
      </c>
      <c r="C127" s="88" t="s">
        <v>290</v>
      </c>
      <c r="D127" s="218" t="s">
        <v>291</v>
      </c>
      <c r="E127" s="608" t="s">
        <v>168</v>
      </c>
      <c r="F127" s="608"/>
      <c r="G127" s="608"/>
      <c r="H127" s="608"/>
      <c r="I127" s="608"/>
      <c r="J127" s="608"/>
      <c r="K127" s="608"/>
      <c r="L127" s="608"/>
      <c r="M127" s="608"/>
      <c r="N127" s="608"/>
      <c r="O127" s="608"/>
      <c r="P127" s="609"/>
    </row>
    <row r="128" spans="1:16" ht="35.25" customHeight="1" x14ac:dyDescent="0.25">
      <c r="A128" s="639"/>
      <c r="B128" s="173">
        <f>+B127+1</f>
        <v>2</v>
      </c>
      <c r="C128" s="643"/>
      <c r="D128" s="644"/>
      <c r="E128" s="209" t="s">
        <v>292</v>
      </c>
      <c r="F128" s="249" t="s">
        <v>20</v>
      </c>
      <c r="G128" s="268">
        <v>35895705</v>
      </c>
      <c r="H128" s="269">
        <f>+'[3]CARGO 53-DIRLON A.COPETA M'!F5</f>
        <v>1200000</v>
      </c>
      <c r="I128" s="201">
        <v>0</v>
      </c>
      <c r="J128" s="236">
        <v>200</v>
      </c>
      <c r="K128" s="201">
        <v>908526</v>
      </c>
      <c r="L128" s="203">
        <f>+J128*K128</f>
        <v>181705200</v>
      </c>
      <c r="M128" s="204">
        <v>0</v>
      </c>
      <c r="N128" s="201">
        <v>908526</v>
      </c>
      <c r="O128" s="204">
        <v>0</v>
      </c>
      <c r="P128" s="205">
        <f t="shared" ref="P128:P132" si="13">+H128+L128</f>
        <v>182905200</v>
      </c>
    </row>
    <row r="129" spans="1:16" ht="30.75" customHeight="1" x14ac:dyDescent="0.25">
      <c r="A129" s="639"/>
      <c r="B129" s="173">
        <f>+B128+1</f>
        <v>3</v>
      </c>
      <c r="C129" s="645"/>
      <c r="D129" s="646"/>
      <c r="E129" s="228" t="s">
        <v>293</v>
      </c>
      <c r="F129" s="270" t="s">
        <v>20</v>
      </c>
      <c r="G129" s="271">
        <v>1004011193</v>
      </c>
      <c r="H129" s="266">
        <v>0</v>
      </c>
      <c r="I129" s="201">
        <v>0</v>
      </c>
      <c r="J129" s="236">
        <v>200</v>
      </c>
      <c r="K129" s="201">
        <v>908526</v>
      </c>
      <c r="L129" s="203">
        <f>+J129*K129</f>
        <v>181705200</v>
      </c>
      <c r="M129" s="204">
        <v>0</v>
      </c>
      <c r="N129" s="201">
        <v>908526</v>
      </c>
      <c r="O129" s="204">
        <v>0</v>
      </c>
      <c r="P129" s="205">
        <f t="shared" si="13"/>
        <v>181705200</v>
      </c>
    </row>
    <row r="130" spans="1:16" ht="30" customHeight="1" x14ac:dyDescent="0.25">
      <c r="A130" s="639"/>
      <c r="B130" s="173">
        <f>+B129+1</f>
        <v>4</v>
      </c>
      <c r="C130" s="645"/>
      <c r="D130" s="646"/>
      <c r="E130" s="35" t="s">
        <v>294</v>
      </c>
      <c r="F130" s="249" t="s">
        <v>274</v>
      </c>
      <c r="G130" s="268">
        <v>1078457312</v>
      </c>
      <c r="H130" s="266">
        <v>0</v>
      </c>
      <c r="I130" s="201">
        <v>0</v>
      </c>
      <c r="J130" s="236">
        <v>200</v>
      </c>
      <c r="K130" s="201">
        <v>908526</v>
      </c>
      <c r="L130" s="203">
        <f>+J130*K130</f>
        <v>181705200</v>
      </c>
      <c r="M130" s="204">
        <v>0</v>
      </c>
      <c r="N130" s="201">
        <v>908526</v>
      </c>
      <c r="O130" s="204">
        <v>0</v>
      </c>
      <c r="P130" s="205">
        <f t="shared" si="13"/>
        <v>181705200</v>
      </c>
    </row>
    <row r="131" spans="1:16" ht="39" customHeight="1" x14ac:dyDescent="0.25">
      <c r="A131" s="639"/>
      <c r="B131" s="173">
        <f>+B124+1</f>
        <v>3</v>
      </c>
      <c r="C131" s="645"/>
      <c r="D131" s="646"/>
      <c r="E131" s="35" t="s">
        <v>295</v>
      </c>
      <c r="F131" s="249" t="s">
        <v>20</v>
      </c>
      <c r="G131" s="268">
        <v>26391708</v>
      </c>
      <c r="H131" s="266">
        <v>0</v>
      </c>
      <c r="I131" s="201">
        <v>0</v>
      </c>
      <c r="J131" s="236">
        <v>200</v>
      </c>
      <c r="K131" s="201">
        <v>908526</v>
      </c>
      <c r="L131" s="203">
        <f>+J131*K131</f>
        <v>181705200</v>
      </c>
      <c r="M131" s="204">
        <v>0</v>
      </c>
      <c r="N131" s="201">
        <v>908526</v>
      </c>
      <c r="O131" s="204">
        <v>0</v>
      </c>
      <c r="P131" s="205">
        <f t="shared" si="13"/>
        <v>181705200</v>
      </c>
    </row>
    <row r="132" spans="1:16" ht="33" customHeight="1" thickBot="1" x14ac:dyDescent="0.3">
      <c r="A132" s="640"/>
      <c r="B132" s="182">
        <f>+B131+1</f>
        <v>4</v>
      </c>
      <c r="C132" s="647"/>
      <c r="D132" s="648"/>
      <c r="E132" s="272" t="s">
        <v>296</v>
      </c>
      <c r="F132" s="250" t="s">
        <v>20</v>
      </c>
      <c r="G132" s="273">
        <v>35897266</v>
      </c>
      <c r="H132" s="267">
        <v>0</v>
      </c>
      <c r="I132" s="186">
        <v>0</v>
      </c>
      <c r="J132" s="264">
        <v>50</v>
      </c>
      <c r="K132" s="186">
        <v>908526</v>
      </c>
      <c r="L132" s="188">
        <f>+J132*K132</f>
        <v>45426300</v>
      </c>
      <c r="M132" s="189">
        <v>0</v>
      </c>
      <c r="N132" s="186">
        <v>908526</v>
      </c>
      <c r="O132" s="189">
        <v>0</v>
      </c>
      <c r="P132" s="190">
        <f t="shared" si="13"/>
        <v>45426300</v>
      </c>
    </row>
    <row r="133" spans="1:16" ht="28.5" customHeight="1" thickBot="1" x14ac:dyDescent="0.3">
      <c r="A133" s="579" t="s">
        <v>0</v>
      </c>
      <c r="B133" s="613" t="s">
        <v>1</v>
      </c>
      <c r="C133" s="579" t="s">
        <v>2</v>
      </c>
      <c r="D133" s="579" t="s">
        <v>3</v>
      </c>
      <c r="E133" s="579" t="s">
        <v>4</v>
      </c>
      <c r="F133" s="581" t="s">
        <v>162</v>
      </c>
      <c r="G133" s="579" t="s">
        <v>3</v>
      </c>
      <c r="H133" s="583" t="s">
        <v>5</v>
      </c>
      <c r="I133" s="584"/>
      <c r="J133" s="584"/>
      <c r="K133" s="584"/>
      <c r="L133" s="584"/>
      <c r="M133" s="584"/>
      <c r="N133" s="584"/>
      <c r="O133" s="584"/>
      <c r="P133" s="585"/>
    </row>
    <row r="134" spans="1:16" ht="45" customHeight="1" thickBot="1" x14ac:dyDescent="0.3">
      <c r="A134" s="603"/>
      <c r="B134" s="614"/>
      <c r="C134" s="603"/>
      <c r="D134" s="603"/>
      <c r="E134" s="603"/>
      <c r="F134" s="615"/>
      <c r="G134" s="603"/>
      <c r="H134" s="243" t="s">
        <v>6</v>
      </c>
      <c r="I134" s="243" t="s">
        <v>7</v>
      </c>
      <c r="J134" s="243" t="s">
        <v>8</v>
      </c>
      <c r="K134" s="243" t="s">
        <v>163</v>
      </c>
      <c r="L134" s="244" t="s">
        <v>10</v>
      </c>
      <c r="M134" s="243" t="s">
        <v>164</v>
      </c>
      <c r="N134" s="243" t="s">
        <v>163</v>
      </c>
      <c r="O134" s="245" t="s">
        <v>12</v>
      </c>
      <c r="P134" s="246" t="s">
        <v>13</v>
      </c>
    </row>
    <row r="135" spans="1:16" ht="33.75" customHeight="1" x14ac:dyDescent="0.25">
      <c r="A135" s="649" t="s">
        <v>297</v>
      </c>
      <c r="B135" s="192">
        <v>1</v>
      </c>
      <c r="C135" s="228" t="s">
        <v>298</v>
      </c>
      <c r="D135" s="261" t="s">
        <v>299</v>
      </c>
      <c r="E135" s="608" t="s">
        <v>168</v>
      </c>
      <c r="F135" s="608"/>
      <c r="G135" s="608"/>
      <c r="H135" s="608"/>
      <c r="I135" s="608"/>
      <c r="J135" s="608"/>
      <c r="K135" s="608"/>
      <c r="L135" s="608"/>
      <c r="M135" s="608"/>
      <c r="N135" s="608"/>
      <c r="O135" s="608"/>
      <c r="P135" s="609"/>
    </row>
    <row r="136" spans="1:16" ht="40.5" customHeight="1" x14ac:dyDescent="0.25">
      <c r="A136" s="651"/>
      <c r="B136" s="194">
        <f>+B135+1</f>
        <v>2</v>
      </c>
      <c r="C136" s="629"/>
      <c r="D136" s="630"/>
      <c r="E136" s="209" t="s">
        <v>300</v>
      </c>
      <c r="F136" s="274" t="s">
        <v>20</v>
      </c>
      <c r="G136" s="275">
        <v>26391493</v>
      </c>
      <c r="H136" s="276">
        <v>0</v>
      </c>
      <c r="I136" s="201">
        <v>0</v>
      </c>
      <c r="J136" s="236">
        <v>200</v>
      </c>
      <c r="K136" s="201">
        <v>908526</v>
      </c>
      <c r="L136" s="203">
        <f>+J136*K136</f>
        <v>181705200</v>
      </c>
      <c r="M136" s="204">
        <v>0</v>
      </c>
      <c r="N136" s="201">
        <v>908526</v>
      </c>
      <c r="O136" s="204">
        <v>0</v>
      </c>
      <c r="P136" s="205">
        <f t="shared" ref="P136:P137" si="14">+H136+L136</f>
        <v>181705200</v>
      </c>
    </row>
    <row r="137" spans="1:16" ht="29.25" customHeight="1" thickBot="1" x14ac:dyDescent="0.3">
      <c r="A137" s="652"/>
      <c r="B137" s="194">
        <f>+B136+1</f>
        <v>3</v>
      </c>
      <c r="C137" s="653"/>
      <c r="D137" s="654"/>
      <c r="E137" s="209" t="s">
        <v>301</v>
      </c>
      <c r="F137" s="274" t="s">
        <v>20</v>
      </c>
      <c r="G137" s="275">
        <v>4861720</v>
      </c>
      <c r="H137" s="276">
        <v>0</v>
      </c>
      <c r="I137" s="201">
        <v>0</v>
      </c>
      <c r="J137" s="236">
        <v>200</v>
      </c>
      <c r="K137" s="201">
        <v>908526</v>
      </c>
      <c r="L137" s="203">
        <f>+J137*K137</f>
        <v>181705200</v>
      </c>
      <c r="M137" s="204">
        <v>0</v>
      </c>
      <c r="N137" s="201">
        <v>908526</v>
      </c>
      <c r="O137" s="204">
        <v>0</v>
      </c>
      <c r="P137" s="205">
        <f t="shared" si="14"/>
        <v>181705200</v>
      </c>
    </row>
    <row r="138" spans="1:16" ht="31.5" customHeight="1" thickBot="1" x14ac:dyDescent="0.3">
      <c r="A138" s="579" t="s">
        <v>0</v>
      </c>
      <c r="B138" s="613" t="s">
        <v>1</v>
      </c>
      <c r="C138" s="579" t="s">
        <v>2</v>
      </c>
      <c r="D138" s="579" t="s">
        <v>3</v>
      </c>
      <c r="E138" s="579" t="s">
        <v>4</v>
      </c>
      <c r="F138" s="581" t="s">
        <v>162</v>
      </c>
      <c r="G138" s="579" t="s">
        <v>3</v>
      </c>
      <c r="H138" s="583" t="s">
        <v>5</v>
      </c>
      <c r="I138" s="584"/>
      <c r="J138" s="584"/>
      <c r="K138" s="584"/>
      <c r="L138" s="584"/>
      <c r="M138" s="584"/>
      <c r="N138" s="584"/>
      <c r="O138" s="584"/>
      <c r="P138" s="585"/>
    </row>
    <row r="139" spans="1:16" ht="45" customHeight="1" thickBot="1" x14ac:dyDescent="0.3">
      <c r="A139" s="603"/>
      <c r="B139" s="614"/>
      <c r="C139" s="603"/>
      <c r="D139" s="603"/>
      <c r="E139" s="603"/>
      <c r="F139" s="615"/>
      <c r="G139" s="603"/>
      <c r="H139" s="243" t="s">
        <v>6</v>
      </c>
      <c r="I139" s="243" t="s">
        <v>7</v>
      </c>
      <c r="J139" s="243" t="s">
        <v>8</v>
      </c>
      <c r="K139" s="243" t="s">
        <v>163</v>
      </c>
      <c r="L139" s="244" t="s">
        <v>10</v>
      </c>
      <c r="M139" s="243" t="s">
        <v>164</v>
      </c>
      <c r="N139" s="243" t="s">
        <v>163</v>
      </c>
      <c r="O139" s="245" t="s">
        <v>12</v>
      </c>
      <c r="P139" s="246" t="s">
        <v>13</v>
      </c>
    </row>
    <row r="140" spans="1:16" ht="27" customHeight="1" x14ac:dyDescent="0.25">
      <c r="A140" s="649" t="s">
        <v>302</v>
      </c>
      <c r="B140" s="192">
        <v>1</v>
      </c>
      <c r="C140" s="228" t="s">
        <v>303</v>
      </c>
      <c r="D140" s="261" t="s">
        <v>304</v>
      </c>
      <c r="E140" s="608" t="s">
        <v>168</v>
      </c>
      <c r="F140" s="608"/>
      <c r="G140" s="608"/>
      <c r="H140" s="608"/>
      <c r="I140" s="608"/>
      <c r="J140" s="608"/>
      <c r="K140" s="608"/>
      <c r="L140" s="608"/>
      <c r="M140" s="608"/>
      <c r="N140" s="608"/>
      <c r="O140" s="608"/>
      <c r="P140" s="609"/>
    </row>
    <row r="141" spans="1:16" ht="45" customHeight="1" thickBot="1" x14ac:dyDescent="0.3">
      <c r="A141" s="650"/>
      <c r="B141" s="226">
        <f>+B140+1</f>
        <v>2</v>
      </c>
      <c r="C141" s="626"/>
      <c r="D141" s="627"/>
      <c r="E141" s="263" t="s">
        <v>305</v>
      </c>
      <c r="F141" s="277" t="s">
        <v>20</v>
      </c>
      <c r="G141" s="278">
        <v>35545113</v>
      </c>
      <c r="H141" s="279">
        <v>0</v>
      </c>
      <c r="I141" s="186">
        <v>0</v>
      </c>
      <c r="J141" s="264">
        <v>200</v>
      </c>
      <c r="K141" s="186">
        <v>908526</v>
      </c>
      <c r="L141" s="188">
        <f>+J141*K141</f>
        <v>181705200</v>
      </c>
      <c r="M141" s="189">
        <v>0</v>
      </c>
      <c r="N141" s="186">
        <v>908526</v>
      </c>
      <c r="O141" s="189">
        <v>0</v>
      </c>
      <c r="P141" s="205">
        <f>+H141+L141</f>
        <v>181705200</v>
      </c>
    </row>
    <row r="142" spans="1:16" ht="19.5" customHeight="1" thickBot="1" x14ac:dyDescent="0.3">
      <c r="A142" s="579" t="s">
        <v>0</v>
      </c>
      <c r="B142" s="613" t="s">
        <v>1</v>
      </c>
      <c r="C142" s="579" t="s">
        <v>2</v>
      </c>
      <c r="D142" s="579" t="s">
        <v>3</v>
      </c>
      <c r="E142" s="579" t="s">
        <v>4</v>
      </c>
      <c r="F142" s="581" t="s">
        <v>162</v>
      </c>
      <c r="G142" s="579" t="s">
        <v>3</v>
      </c>
      <c r="H142" s="583" t="s">
        <v>5</v>
      </c>
      <c r="I142" s="584"/>
      <c r="J142" s="584"/>
      <c r="K142" s="584"/>
      <c r="L142" s="584"/>
      <c r="M142" s="584"/>
      <c r="N142" s="584"/>
      <c r="O142" s="584"/>
      <c r="P142" s="585"/>
    </row>
    <row r="143" spans="1:16" ht="45" customHeight="1" thickBot="1" x14ac:dyDescent="0.3">
      <c r="A143" s="603"/>
      <c r="B143" s="614"/>
      <c r="C143" s="603"/>
      <c r="D143" s="603"/>
      <c r="E143" s="603"/>
      <c r="F143" s="615"/>
      <c r="G143" s="603"/>
      <c r="H143" s="243" t="s">
        <v>6</v>
      </c>
      <c r="I143" s="243" t="s">
        <v>7</v>
      </c>
      <c r="J143" s="243" t="s">
        <v>8</v>
      </c>
      <c r="K143" s="243" t="s">
        <v>163</v>
      </c>
      <c r="L143" s="244" t="s">
        <v>10</v>
      </c>
      <c r="M143" s="243" t="s">
        <v>164</v>
      </c>
      <c r="N143" s="243" t="s">
        <v>163</v>
      </c>
      <c r="O143" s="245" t="s">
        <v>12</v>
      </c>
      <c r="P143" s="246" t="s">
        <v>13</v>
      </c>
    </row>
    <row r="144" spans="1:16" ht="36" customHeight="1" x14ac:dyDescent="0.25">
      <c r="A144" s="649" t="s">
        <v>306</v>
      </c>
      <c r="B144" s="192">
        <v>1</v>
      </c>
      <c r="C144" s="209" t="s">
        <v>307</v>
      </c>
      <c r="D144" s="261" t="s">
        <v>308</v>
      </c>
      <c r="E144" s="655"/>
      <c r="F144" s="655"/>
      <c r="G144" s="655"/>
      <c r="H144" s="266">
        <v>0</v>
      </c>
      <c r="I144" s="201">
        <v>0</v>
      </c>
      <c r="J144" s="202">
        <v>60</v>
      </c>
      <c r="K144" s="201">
        <v>908526</v>
      </c>
      <c r="L144" s="203">
        <f>+J144*K144</f>
        <v>54511560</v>
      </c>
      <c r="M144" s="204">
        <v>0</v>
      </c>
      <c r="N144" s="201">
        <v>908526</v>
      </c>
      <c r="O144" s="204">
        <v>0</v>
      </c>
      <c r="P144" s="205">
        <f>+H144+L144</f>
        <v>54511560</v>
      </c>
    </row>
    <row r="145" spans="1:16" ht="45" customHeight="1" thickBot="1" x14ac:dyDescent="0.3">
      <c r="A145" s="650"/>
      <c r="B145" s="226">
        <f>+B144+1</f>
        <v>2</v>
      </c>
      <c r="C145" s="656"/>
      <c r="D145" s="657"/>
      <c r="E145" s="280" t="s">
        <v>309</v>
      </c>
      <c r="F145" s="281" t="s">
        <v>20</v>
      </c>
      <c r="G145" s="213">
        <v>26328611</v>
      </c>
      <c r="H145" s="658" t="s">
        <v>138</v>
      </c>
      <c r="I145" s="659"/>
      <c r="J145" s="659"/>
      <c r="K145" s="659"/>
      <c r="L145" s="659"/>
      <c r="M145" s="659"/>
      <c r="N145" s="659"/>
      <c r="O145" s="659"/>
      <c r="P145" s="660"/>
    </row>
    <row r="146" spans="1:16" ht="27.75" customHeight="1" thickBot="1" x14ac:dyDescent="0.3">
      <c r="A146" s="579" t="s">
        <v>0</v>
      </c>
      <c r="B146" s="613" t="s">
        <v>1</v>
      </c>
      <c r="C146" s="579" t="s">
        <v>2</v>
      </c>
      <c r="D146" s="579" t="s">
        <v>3</v>
      </c>
      <c r="E146" s="579" t="s">
        <v>4</v>
      </c>
      <c r="F146" s="581" t="s">
        <v>162</v>
      </c>
      <c r="G146" s="579" t="s">
        <v>3</v>
      </c>
      <c r="H146" s="583" t="s">
        <v>5</v>
      </c>
      <c r="I146" s="584"/>
      <c r="J146" s="584"/>
      <c r="K146" s="584"/>
      <c r="L146" s="584"/>
      <c r="M146" s="584"/>
      <c r="N146" s="584"/>
      <c r="O146" s="584"/>
      <c r="P146" s="585"/>
    </row>
    <row r="147" spans="1:16" ht="45" customHeight="1" thickBot="1" x14ac:dyDescent="0.3">
      <c r="A147" s="580"/>
      <c r="B147" s="623"/>
      <c r="C147" s="580"/>
      <c r="D147" s="580"/>
      <c r="E147" s="580"/>
      <c r="F147" s="582"/>
      <c r="G147" s="580"/>
      <c r="H147" s="168" t="s">
        <v>6</v>
      </c>
      <c r="I147" s="168" t="s">
        <v>7</v>
      </c>
      <c r="J147" s="168" t="s">
        <v>8</v>
      </c>
      <c r="K147" s="168" t="s">
        <v>163</v>
      </c>
      <c r="L147" s="215" t="s">
        <v>10</v>
      </c>
      <c r="M147" s="168" t="s">
        <v>164</v>
      </c>
      <c r="N147" s="168" t="s">
        <v>163</v>
      </c>
      <c r="O147" s="216" t="s">
        <v>12</v>
      </c>
      <c r="P147" s="217" t="s">
        <v>13</v>
      </c>
    </row>
    <row r="148" spans="1:16" ht="40.5" customHeight="1" x14ac:dyDescent="0.25">
      <c r="A148" s="651" t="s">
        <v>310</v>
      </c>
      <c r="B148" s="192">
        <v>1</v>
      </c>
      <c r="C148" s="228" t="s">
        <v>311</v>
      </c>
      <c r="D148" s="282" t="s">
        <v>312</v>
      </c>
      <c r="E148" s="661"/>
      <c r="F148" s="662"/>
      <c r="G148" s="663"/>
      <c r="H148" s="266">
        <v>0</v>
      </c>
      <c r="I148" s="201">
        <v>0</v>
      </c>
      <c r="J148" s="202">
        <v>60</v>
      </c>
      <c r="K148" s="201">
        <v>908526</v>
      </c>
      <c r="L148" s="203">
        <f>+J148*K148</f>
        <v>54511560</v>
      </c>
      <c r="M148" s="204">
        <v>0</v>
      </c>
      <c r="N148" s="201">
        <v>908526</v>
      </c>
      <c r="O148" s="204">
        <v>0</v>
      </c>
      <c r="P148" s="205">
        <f>+H148+L148</f>
        <v>54511560</v>
      </c>
    </row>
    <row r="149" spans="1:16" ht="33.75" customHeight="1" thickBot="1" x14ac:dyDescent="0.3">
      <c r="A149" s="650"/>
      <c r="B149" s="226">
        <f>+B148+1</f>
        <v>2</v>
      </c>
      <c r="C149" s="626"/>
      <c r="D149" s="627"/>
      <c r="E149" s="283" t="s">
        <v>313</v>
      </c>
      <c r="F149" s="277" t="s">
        <v>20</v>
      </c>
      <c r="G149" s="284">
        <v>26391467</v>
      </c>
      <c r="H149" s="664" t="s">
        <v>138</v>
      </c>
      <c r="I149" s="665"/>
      <c r="J149" s="665"/>
      <c r="K149" s="665"/>
      <c r="L149" s="665"/>
      <c r="M149" s="665"/>
      <c r="N149" s="665"/>
      <c r="O149" s="665"/>
      <c r="P149" s="666"/>
    </row>
    <row r="150" spans="1:16" ht="21" customHeight="1" thickBot="1" x14ac:dyDescent="0.3">
      <c r="A150" s="579" t="s">
        <v>0</v>
      </c>
      <c r="B150" s="613" t="s">
        <v>1</v>
      </c>
      <c r="C150" s="579" t="s">
        <v>2</v>
      </c>
      <c r="D150" s="579" t="s">
        <v>3</v>
      </c>
      <c r="E150" s="579" t="s">
        <v>4</v>
      </c>
      <c r="F150" s="671" t="s">
        <v>162</v>
      </c>
      <c r="G150" s="579" t="s">
        <v>3</v>
      </c>
      <c r="H150" s="583" t="s">
        <v>5</v>
      </c>
      <c r="I150" s="584"/>
      <c r="J150" s="584"/>
      <c r="K150" s="584"/>
      <c r="L150" s="584"/>
      <c r="M150" s="584"/>
      <c r="N150" s="584"/>
      <c r="O150" s="584"/>
      <c r="P150" s="585"/>
    </row>
    <row r="151" spans="1:16" ht="49.5" customHeight="1" thickBot="1" x14ac:dyDescent="0.3">
      <c r="A151" s="580"/>
      <c r="B151" s="623"/>
      <c r="C151" s="580"/>
      <c r="D151" s="580"/>
      <c r="E151" s="580"/>
      <c r="F151" s="672"/>
      <c r="G151" s="580"/>
      <c r="H151" s="243" t="s">
        <v>6</v>
      </c>
      <c r="I151" s="243" t="s">
        <v>7</v>
      </c>
      <c r="J151" s="243" t="s">
        <v>8</v>
      </c>
      <c r="K151" s="243" t="s">
        <v>163</v>
      </c>
      <c r="L151" s="244" t="s">
        <v>10</v>
      </c>
      <c r="M151" s="243" t="s">
        <v>164</v>
      </c>
      <c r="N151" s="243" t="s">
        <v>163</v>
      </c>
      <c r="O151" s="245" t="s">
        <v>12</v>
      </c>
      <c r="P151" s="246" t="s">
        <v>13</v>
      </c>
    </row>
    <row r="152" spans="1:16" ht="27" customHeight="1" x14ac:dyDescent="0.25">
      <c r="A152" s="667" t="s">
        <v>314</v>
      </c>
      <c r="B152" s="192">
        <v>1</v>
      </c>
      <c r="C152" s="262" t="s">
        <v>315</v>
      </c>
      <c r="D152" s="218" t="s">
        <v>316</v>
      </c>
      <c r="E152" s="661"/>
      <c r="F152" s="662"/>
      <c r="G152" s="663"/>
      <c r="H152" s="266">
        <v>0</v>
      </c>
      <c r="I152" s="201">
        <v>0</v>
      </c>
      <c r="J152" s="202">
        <v>60</v>
      </c>
      <c r="K152" s="201">
        <v>908526</v>
      </c>
      <c r="L152" s="203">
        <f>+J152*K152</f>
        <v>54511560</v>
      </c>
      <c r="M152" s="204">
        <v>0</v>
      </c>
      <c r="N152" s="201">
        <v>908526</v>
      </c>
      <c r="O152" s="204">
        <v>0</v>
      </c>
      <c r="P152" s="205">
        <f>+H152+L152</f>
        <v>54511560</v>
      </c>
    </row>
    <row r="153" spans="1:16" ht="26.25" customHeight="1" x14ac:dyDescent="0.25">
      <c r="A153" s="651"/>
      <c r="B153" s="194">
        <f>+B152+1</f>
        <v>2</v>
      </c>
      <c r="C153" s="629"/>
      <c r="D153" s="630"/>
      <c r="E153" s="209" t="s">
        <v>317</v>
      </c>
      <c r="F153" s="274" t="s">
        <v>274</v>
      </c>
      <c r="G153" s="200">
        <v>1078457014</v>
      </c>
      <c r="H153" s="668" t="s">
        <v>138</v>
      </c>
      <c r="I153" s="669"/>
      <c r="J153" s="669"/>
      <c r="K153" s="669"/>
      <c r="L153" s="669"/>
      <c r="M153" s="669"/>
      <c r="N153" s="669"/>
      <c r="O153" s="669"/>
      <c r="P153" s="670"/>
    </row>
    <row r="154" spans="1:16" ht="28.5" customHeight="1" thickBot="1" x14ac:dyDescent="0.3">
      <c r="A154" s="651"/>
      <c r="B154" s="285">
        <f>+B153+1</f>
        <v>3</v>
      </c>
      <c r="C154" s="641"/>
      <c r="D154" s="642"/>
      <c r="E154" s="286" t="s">
        <v>318</v>
      </c>
      <c r="F154" s="287" t="s">
        <v>20</v>
      </c>
      <c r="G154" s="288">
        <v>26257633</v>
      </c>
      <c r="H154" s="668" t="s">
        <v>138</v>
      </c>
      <c r="I154" s="669"/>
      <c r="J154" s="669"/>
      <c r="K154" s="669"/>
      <c r="L154" s="669"/>
      <c r="M154" s="669"/>
      <c r="N154" s="669"/>
      <c r="O154" s="669"/>
      <c r="P154" s="670"/>
    </row>
    <row r="155" spans="1:16" ht="30" customHeight="1" thickBot="1" x14ac:dyDescent="0.3">
      <c r="A155" s="579" t="s">
        <v>0</v>
      </c>
      <c r="B155" s="613" t="s">
        <v>1</v>
      </c>
      <c r="C155" s="579" t="s">
        <v>2</v>
      </c>
      <c r="D155" s="579" t="s">
        <v>3</v>
      </c>
      <c r="E155" s="579" t="s">
        <v>4</v>
      </c>
      <c r="F155" s="671" t="s">
        <v>162</v>
      </c>
      <c r="G155" s="579" t="s">
        <v>3</v>
      </c>
      <c r="H155" s="583" t="s">
        <v>5</v>
      </c>
      <c r="I155" s="584"/>
      <c r="J155" s="584"/>
      <c r="K155" s="584"/>
      <c r="L155" s="584"/>
      <c r="M155" s="584"/>
      <c r="N155" s="584"/>
      <c r="O155" s="584"/>
      <c r="P155" s="585"/>
    </row>
    <row r="156" spans="1:16" ht="45" customHeight="1" thickBot="1" x14ac:dyDescent="0.3">
      <c r="A156" s="580"/>
      <c r="B156" s="623"/>
      <c r="C156" s="580"/>
      <c r="D156" s="580"/>
      <c r="E156" s="580"/>
      <c r="F156" s="672"/>
      <c r="G156" s="580"/>
      <c r="H156" s="168" t="s">
        <v>6</v>
      </c>
      <c r="I156" s="168" t="s">
        <v>7</v>
      </c>
      <c r="J156" s="168" t="s">
        <v>8</v>
      </c>
      <c r="K156" s="168" t="s">
        <v>163</v>
      </c>
      <c r="L156" s="215" t="s">
        <v>10</v>
      </c>
      <c r="M156" s="168" t="s">
        <v>164</v>
      </c>
      <c r="N156" s="168" t="s">
        <v>163</v>
      </c>
      <c r="O156" s="216" t="s">
        <v>12</v>
      </c>
      <c r="P156" s="217" t="s">
        <v>13</v>
      </c>
    </row>
    <row r="157" spans="1:16" ht="36.75" customHeight="1" x14ac:dyDescent="0.25">
      <c r="A157" s="667" t="s">
        <v>319</v>
      </c>
      <c r="B157" s="192">
        <v>1</v>
      </c>
      <c r="C157" s="88" t="s">
        <v>320</v>
      </c>
      <c r="D157" s="218" t="s">
        <v>321</v>
      </c>
      <c r="E157" s="661"/>
      <c r="F157" s="662"/>
      <c r="G157" s="663"/>
      <c r="H157" s="289">
        <v>0</v>
      </c>
      <c r="I157" s="290">
        <v>0</v>
      </c>
      <c r="J157" s="291">
        <v>60</v>
      </c>
      <c r="K157" s="290">
        <v>908526</v>
      </c>
      <c r="L157" s="292">
        <f>+J157*K157</f>
        <v>54511560</v>
      </c>
      <c r="M157" s="293">
        <v>0</v>
      </c>
      <c r="N157" s="290">
        <v>908526</v>
      </c>
      <c r="O157" s="293">
        <v>0</v>
      </c>
      <c r="P157" s="205">
        <f>+H157+L157</f>
        <v>54511560</v>
      </c>
    </row>
    <row r="158" spans="1:16" ht="42" customHeight="1" x14ac:dyDescent="0.25">
      <c r="A158" s="651"/>
      <c r="B158" s="194">
        <f>+B157+1</f>
        <v>2</v>
      </c>
      <c r="C158" s="629"/>
      <c r="D158" s="630"/>
      <c r="E158" s="209" t="s">
        <v>322</v>
      </c>
      <c r="F158" s="274" t="s">
        <v>20</v>
      </c>
      <c r="G158" s="200">
        <v>43743217</v>
      </c>
      <c r="H158" s="668" t="s">
        <v>138</v>
      </c>
      <c r="I158" s="669"/>
      <c r="J158" s="669"/>
      <c r="K158" s="669"/>
      <c r="L158" s="669"/>
      <c r="M158" s="669"/>
      <c r="N158" s="669"/>
      <c r="O158" s="669"/>
      <c r="P158" s="670"/>
    </row>
    <row r="159" spans="1:16" ht="32.25" customHeight="1" thickBot="1" x14ac:dyDescent="0.3">
      <c r="A159" s="650"/>
      <c r="B159" s="226">
        <f>+B158+1</f>
        <v>3</v>
      </c>
      <c r="C159" s="631"/>
      <c r="D159" s="632"/>
      <c r="E159" s="231" t="s">
        <v>323</v>
      </c>
      <c r="F159" s="277" t="s">
        <v>20</v>
      </c>
      <c r="G159" s="213">
        <v>70517608</v>
      </c>
      <c r="H159" s="668" t="s">
        <v>138</v>
      </c>
      <c r="I159" s="669"/>
      <c r="J159" s="669"/>
      <c r="K159" s="669"/>
      <c r="L159" s="669"/>
      <c r="M159" s="669"/>
      <c r="N159" s="669"/>
      <c r="O159" s="669"/>
      <c r="P159" s="670"/>
    </row>
    <row r="160" spans="1:16" ht="16.5" customHeight="1" thickBot="1" x14ac:dyDescent="0.3">
      <c r="A160" s="579" t="s">
        <v>0</v>
      </c>
      <c r="B160" s="613" t="s">
        <v>1</v>
      </c>
      <c r="C160" s="579" t="s">
        <v>2</v>
      </c>
      <c r="D160" s="579" t="s">
        <v>3</v>
      </c>
      <c r="E160" s="579" t="s">
        <v>4</v>
      </c>
      <c r="F160" s="671" t="s">
        <v>162</v>
      </c>
      <c r="G160" s="579" t="s">
        <v>3</v>
      </c>
      <c r="H160" s="583" t="s">
        <v>5</v>
      </c>
      <c r="I160" s="584"/>
      <c r="J160" s="584"/>
      <c r="K160" s="584"/>
      <c r="L160" s="584"/>
      <c r="M160" s="584"/>
      <c r="N160" s="584"/>
      <c r="O160" s="584"/>
      <c r="P160" s="585"/>
    </row>
    <row r="161" spans="1:16" ht="45" customHeight="1" thickBot="1" x14ac:dyDescent="0.3">
      <c r="A161" s="603"/>
      <c r="B161" s="614"/>
      <c r="C161" s="603"/>
      <c r="D161" s="603"/>
      <c r="E161" s="603"/>
      <c r="F161" s="683"/>
      <c r="G161" s="603"/>
      <c r="H161" s="243" t="s">
        <v>6</v>
      </c>
      <c r="I161" s="243" t="s">
        <v>7</v>
      </c>
      <c r="J161" s="243" t="s">
        <v>8</v>
      </c>
      <c r="K161" s="243" t="s">
        <v>163</v>
      </c>
      <c r="L161" s="244" t="s">
        <v>10</v>
      </c>
      <c r="M161" s="243" t="s">
        <v>164</v>
      </c>
      <c r="N161" s="243" t="s">
        <v>163</v>
      </c>
      <c r="O161" s="245" t="s">
        <v>12</v>
      </c>
      <c r="P161" s="246" t="s">
        <v>13</v>
      </c>
    </row>
    <row r="162" spans="1:16" ht="50.25" customHeight="1" thickBot="1" x14ac:dyDescent="0.3">
      <c r="A162" s="413" t="s">
        <v>324</v>
      </c>
      <c r="B162" s="192">
        <v>1</v>
      </c>
      <c r="C162" s="414" t="s">
        <v>325</v>
      </c>
      <c r="D162" s="261" t="s">
        <v>326</v>
      </c>
      <c r="E162" s="661"/>
      <c r="F162" s="662"/>
      <c r="G162" s="663"/>
      <c r="H162" s="289">
        <v>0</v>
      </c>
      <c r="I162" s="290">
        <v>0</v>
      </c>
      <c r="J162" s="291">
        <v>30</v>
      </c>
      <c r="K162" s="290">
        <v>908526</v>
      </c>
      <c r="L162" s="292">
        <f>+J162*K162</f>
        <v>27255780</v>
      </c>
      <c r="M162" s="293">
        <v>0</v>
      </c>
      <c r="N162" s="290">
        <v>908526</v>
      </c>
      <c r="O162" s="293">
        <v>0</v>
      </c>
      <c r="P162" s="205">
        <f>+H162+L162</f>
        <v>27255780</v>
      </c>
    </row>
    <row r="163" spans="1:16" ht="21" customHeight="1" thickBot="1" x14ac:dyDescent="0.3">
      <c r="A163" s="579" t="s">
        <v>0</v>
      </c>
      <c r="B163" s="613" t="s">
        <v>1</v>
      </c>
      <c r="C163" s="579" t="s">
        <v>2</v>
      </c>
      <c r="D163" s="579" t="s">
        <v>3</v>
      </c>
      <c r="E163" s="579" t="s">
        <v>4</v>
      </c>
      <c r="F163" s="671" t="s">
        <v>162</v>
      </c>
      <c r="G163" s="579" t="s">
        <v>3</v>
      </c>
      <c r="H163" s="583" t="s">
        <v>5</v>
      </c>
      <c r="I163" s="584"/>
      <c r="J163" s="584"/>
      <c r="K163" s="584"/>
      <c r="L163" s="584"/>
      <c r="M163" s="584"/>
      <c r="N163" s="584"/>
      <c r="O163" s="584"/>
      <c r="P163" s="585"/>
    </row>
    <row r="164" spans="1:16" ht="45" customHeight="1" thickBot="1" x14ac:dyDescent="0.3">
      <c r="A164" s="580"/>
      <c r="B164" s="614"/>
      <c r="C164" s="603"/>
      <c r="D164" s="603"/>
      <c r="E164" s="603"/>
      <c r="F164" s="683"/>
      <c r="G164" s="603"/>
      <c r="H164" s="243" t="s">
        <v>6</v>
      </c>
      <c r="I164" s="168" t="s">
        <v>7</v>
      </c>
      <c r="J164" s="168" t="s">
        <v>8</v>
      </c>
      <c r="K164" s="168" t="s">
        <v>163</v>
      </c>
      <c r="L164" s="215" t="s">
        <v>10</v>
      </c>
      <c r="M164" s="168" t="s">
        <v>164</v>
      </c>
      <c r="N164" s="168" t="s">
        <v>163</v>
      </c>
      <c r="O164" s="216" t="s">
        <v>12</v>
      </c>
      <c r="P164" s="217" t="s">
        <v>13</v>
      </c>
    </row>
    <row r="165" spans="1:16" ht="27.75" customHeight="1" x14ac:dyDescent="0.25">
      <c r="A165" s="667" t="s">
        <v>327</v>
      </c>
      <c r="B165" s="194">
        <v>1</v>
      </c>
      <c r="C165" s="145" t="s">
        <v>328</v>
      </c>
      <c r="D165" s="261" t="s">
        <v>20</v>
      </c>
      <c r="E165" s="673" t="s">
        <v>329</v>
      </c>
      <c r="F165" s="674"/>
      <c r="G165" s="674"/>
      <c r="H165" s="675"/>
      <c r="I165" s="675"/>
      <c r="J165" s="675"/>
      <c r="K165" s="675"/>
      <c r="L165" s="675"/>
      <c r="M165" s="675"/>
      <c r="N165" s="675"/>
      <c r="O165" s="675"/>
      <c r="P165" s="676"/>
    </row>
    <row r="166" spans="1:16" ht="31.5" customHeight="1" x14ac:dyDescent="0.25">
      <c r="A166" s="651"/>
      <c r="B166" s="194">
        <f>+B165+1</f>
        <v>2</v>
      </c>
      <c r="C166" s="629"/>
      <c r="D166" s="630"/>
      <c r="E166" s="209" t="s">
        <v>330</v>
      </c>
      <c r="F166" s="274" t="s">
        <v>20</v>
      </c>
      <c r="G166" s="11">
        <v>25000860</v>
      </c>
      <c r="H166" s="677" t="s">
        <v>331</v>
      </c>
      <c r="I166" s="678"/>
      <c r="J166" s="678"/>
      <c r="K166" s="678"/>
      <c r="L166" s="678"/>
      <c r="M166" s="678"/>
      <c r="N166" s="678"/>
      <c r="O166" s="678"/>
      <c r="P166" s="679"/>
    </row>
    <row r="167" spans="1:16" ht="27.75" customHeight="1" x14ac:dyDescent="0.25">
      <c r="A167" s="651"/>
      <c r="B167" s="194">
        <f>+B166+1</f>
        <v>3</v>
      </c>
      <c r="C167" s="641"/>
      <c r="D167" s="642"/>
      <c r="E167" s="209" t="s">
        <v>332</v>
      </c>
      <c r="F167" s="274" t="s">
        <v>20</v>
      </c>
      <c r="G167" s="11">
        <v>25001036</v>
      </c>
      <c r="H167" s="677" t="s">
        <v>331</v>
      </c>
      <c r="I167" s="678"/>
      <c r="J167" s="678"/>
      <c r="K167" s="678"/>
      <c r="L167" s="678"/>
      <c r="M167" s="678"/>
      <c r="N167" s="678"/>
      <c r="O167" s="678"/>
      <c r="P167" s="679"/>
    </row>
    <row r="168" spans="1:16" ht="26.25" customHeight="1" thickBot="1" x14ac:dyDescent="0.3">
      <c r="A168" s="650"/>
      <c r="B168" s="294">
        <v>1</v>
      </c>
      <c r="C168" s="631"/>
      <c r="D168" s="632"/>
      <c r="E168" s="231" t="s">
        <v>333</v>
      </c>
      <c r="F168" s="277" t="s">
        <v>20</v>
      </c>
      <c r="G168" s="295">
        <v>4518413</v>
      </c>
      <c r="H168" s="680" t="s">
        <v>331</v>
      </c>
      <c r="I168" s="681"/>
      <c r="J168" s="681"/>
      <c r="K168" s="681"/>
      <c r="L168" s="681"/>
      <c r="M168" s="681"/>
      <c r="N168" s="681"/>
      <c r="O168" s="681"/>
      <c r="P168" s="682"/>
    </row>
    <row r="169" spans="1:16" x14ac:dyDescent="0.25">
      <c r="F169" s="296"/>
    </row>
    <row r="170" spans="1:16" x14ac:dyDescent="0.25">
      <c r="F170" s="296"/>
    </row>
    <row r="171" spans="1:16" x14ac:dyDescent="0.25">
      <c r="F171" s="296"/>
    </row>
    <row r="172" spans="1:16" x14ac:dyDescent="0.25">
      <c r="L172" s="297"/>
    </row>
    <row r="173" spans="1:16" x14ac:dyDescent="0.25">
      <c r="L173" s="297"/>
    </row>
    <row r="174" spans="1:16" x14ac:dyDescent="0.25">
      <c r="L174" s="297"/>
    </row>
    <row r="175" spans="1:16" x14ac:dyDescent="0.25">
      <c r="L175" s="297"/>
    </row>
    <row r="176" spans="1:16" x14ac:dyDescent="0.25">
      <c r="L176" s="297"/>
    </row>
    <row r="177" spans="9:12" x14ac:dyDescent="0.25">
      <c r="L177" s="297"/>
    </row>
    <row r="181" spans="9:12" x14ac:dyDescent="0.25">
      <c r="I181" s="298"/>
    </row>
  </sheetData>
  <sheetProtection password="C885" sheet="1" objects="1" scenarios="1"/>
  <mergeCells count="315">
    <mergeCell ref="H163:P163"/>
    <mergeCell ref="A165:A168"/>
    <mergeCell ref="E165:P165"/>
    <mergeCell ref="C166:D168"/>
    <mergeCell ref="H166:P166"/>
    <mergeCell ref="H167:P167"/>
    <mergeCell ref="H168:P168"/>
    <mergeCell ref="G160:G161"/>
    <mergeCell ref="H160:P160"/>
    <mergeCell ref="E162:G162"/>
    <mergeCell ref="A163:A164"/>
    <mergeCell ref="B163:B164"/>
    <mergeCell ref="C163:C164"/>
    <mergeCell ref="D163:D164"/>
    <mergeCell ref="E163:E164"/>
    <mergeCell ref="F163:F164"/>
    <mergeCell ref="G163:G164"/>
    <mergeCell ref="A160:A161"/>
    <mergeCell ref="B160:B161"/>
    <mergeCell ref="C160:C161"/>
    <mergeCell ref="D160:D161"/>
    <mergeCell ref="E160:E161"/>
    <mergeCell ref="F160:F161"/>
    <mergeCell ref="G155:G156"/>
    <mergeCell ref="H155:P155"/>
    <mergeCell ref="A157:A159"/>
    <mergeCell ref="E157:G157"/>
    <mergeCell ref="C158:D159"/>
    <mergeCell ref="H158:P158"/>
    <mergeCell ref="H159:P159"/>
    <mergeCell ref="A155:A156"/>
    <mergeCell ref="B155:B156"/>
    <mergeCell ref="C155:C156"/>
    <mergeCell ref="D155:D156"/>
    <mergeCell ref="E155:E156"/>
    <mergeCell ref="F155:F156"/>
    <mergeCell ref="G150:G151"/>
    <mergeCell ref="H150:P150"/>
    <mergeCell ref="A152:A154"/>
    <mergeCell ref="E152:G152"/>
    <mergeCell ref="C153:D154"/>
    <mergeCell ref="H153:P153"/>
    <mergeCell ref="H154:P154"/>
    <mergeCell ref="A150:A151"/>
    <mergeCell ref="B150:B151"/>
    <mergeCell ref="C150:C151"/>
    <mergeCell ref="D150:D151"/>
    <mergeCell ref="E150:E151"/>
    <mergeCell ref="F150:F151"/>
    <mergeCell ref="G146:G147"/>
    <mergeCell ref="H146:P146"/>
    <mergeCell ref="A148:A149"/>
    <mergeCell ref="E148:G148"/>
    <mergeCell ref="C149:D149"/>
    <mergeCell ref="H149:P149"/>
    <mergeCell ref="A146:A147"/>
    <mergeCell ref="B146:B147"/>
    <mergeCell ref="C146:C147"/>
    <mergeCell ref="D146:D147"/>
    <mergeCell ref="E146:E147"/>
    <mergeCell ref="F146:F147"/>
    <mergeCell ref="G142:G143"/>
    <mergeCell ref="H142:P142"/>
    <mergeCell ref="A144:A145"/>
    <mergeCell ref="E144:G144"/>
    <mergeCell ref="C145:D145"/>
    <mergeCell ref="H145:P145"/>
    <mergeCell ref="A142:A143"/>
    <mergeCell ref="B142:B143"/>
    <mergeCell ref="C142:C143"/>
    <mergeCell ref="D142:D143"/>
    <mergeCell ref="E142:E143"/>
    <mergeCell ref="F142:F143"/>
    <mergeCell ref="F138:F139"/>
    <mergeCell ref="G138:G139"/>
    <mergeCell ref="H138:P138"/>
    <mergeCell ref="A140:A141"/>
    <mergeCell ref="E140:P140"/>
    <mergeCell ref="C141:D141"/>
    <mergeCell ref="G133:G134"/>
    <mergeCell ref="H133:P133"/>
    <mergeCell ref="A135:A137"/>
    <mergeCell ref="E135:P135"/>
    <mergeCell ref="C136:D137"/>
    <mergeCell ref="A138:A139"/>
    <mergeCell ref="B138:B139"/>
    <mergeCell ref="C138:C139"/>
    <mergeCell ref="D138:D139"/>
    <mergeCell ref="E138:E139"/>
    <mergeCell ref="A133:A134"/>
    <mergeCell ref="B133:B134"/>
    <mergeCell ref="C133:C134"/>
    <mergeCell ref="D133:D134"/>
    <mergeCell ref="E133:E134"/>
    <mergeCell ref="F133:F134"/>
    <mergeCell ref="F125:F126"/>
    <mergeCell ref="G125:G126"/>
    <mergeCell ref="H125:P125"/>
    <mergeCell ref="A127:A132"/>
    <mergeCell ref="E127:P127"/>
    <mergeCell ref="C128:D132"/>
    <mergeCell ref="G121:G122"/>
    <mergeCell ref="H121:P121"/>
    <mergeCell ref="A123:A124"/>
    <mergeCell ref="E123:P123"/>
    <mergeCell ref="C124:D124"/>
    <mergeCell ref="A125:A126"/>
    <mergeCell ref="B125:B126"/>
    <mergeCell ref="C125:C126"/>
    <mergeCell ref="D125:D126"/>
    <mergeCell ref="E125:E126"/>
    <mergeCell ref="A121:A122"/>
    <mergeCell ref="B121:B122"/>
    <mergeCell ref="C121:C122"/>
    <mergeCell ref="D121:D122"/>
    <mergeCell ref="E121:E122"/>
    <mergeCell ref="F121:F122"/>
    <mergeCell ref="A114:A120"/>
    <mergeCell ref="E114:P114"/>
    <mergeCell ref="C115:D120"/>
    <mergeCell ref="G106:G107"/>
    <mergeCell ref="H106:P106"/>
    <mergeCell ref="A108:A111"/>
    <mergeCell ref="E108:P108"/>
    <mergeCell ref="C109:D111"/>
    <mergeCell ref="A112:A113"/>
    <mergeCell ref="B112:B113"/>
    <mergeCell ref="C112:C113"/>
    <mergeCell ref="D112:D113"/>
    <mergeCell ref="E112:E113"/>
    <mergeCell ref="A104:A105"/>
    <mergeCell ref="E104:P104"/>
    <mergeCell ref="A106:A107"/>
    <mergeCell ref="B106:B107"/>
    <mergeCell ref="C106:C107"/>
    <mergeCell ref="D106:D107"/>
    <mergeCell ref="E106:E107"/>
    <mergeCell ref="F106:F107"/>
    <mergeCell ref="F112:F113"/>
    <mergeCell ref="G112:G113"/>
    <mergeCell ref="H112:P112"/>
    <mergeCell ref="A91:A101"/>
    <mergeCell ref="E91:P91"/>
    <mergeCell ref="A102:A103"/>
    <mergeCell ref="B102:B103"/>
    <mergeCell ref="C102:C103"/>
    <mergeCell ref="D102:D103"/>
    <mergeCell ref="E102:E103"/>
    <mergeCell ref="F102:F103"/>
    <mergeCell ref="G102:G103"/>
    <mergeCell ref="H102:P102"/>
    <mergeCell ref="A85:A88"/>
    <mergeCell ref="E85:P85"/>
    <mergeCell ref="A89:A90"/>
    <mergeCell ref="B89:B90"/>
    <mergeCell ref="C89:C90"/>
    <mergeCell ref="D89:D90"/>
    <mergeCell ref="E89:E90"/>
    <mergeCell ref="F89:F90"/>
    <mergeCell ref="G89:G90"/>
    <mergeCell ref="H89:P89"/>
    <mergeCell ref="A79:A82"/>
    <mergeCell ref="E79:P79"/>
    <mergeCell ref="A83:A84"/>
    <mergeCell ref="B83:B84"/>
    <mergeCell ref="C83:C84"/>
    <mergeCell ref="D83:D84"/>
    <mergeCell ref="E83:E84"/>
    <mergeCell ref="F83:F84"/>
    <mergeCell ref="G83:G84"/>
    <mergeCell ref="H83:P83"/>
    <mergeCell ref="G69:G70"/>
    <mergeCell ref="H69:P69"/>
    <mergeCell ref="A71:A76"/>
    <mergeCell ref="A77:A78"/>
    <mergeCell ref="B77:B78"/>
    <mergeCell ref="C77:C78"/>
    <mergeCell ref="D77:D78"/>
    <mergeCell ref="E77:E78"/>
    <mergeCell ref="F77:F78"/>
    <mergeCell ref="A69:A70"/>
    <mergeCell ref="B69:B70"/>
    <mergeCell ref="C69:C70"/>
    <mergeCell ref="D69:D70"/>
    <mergeCell ref="E69:E70"/>
    <mergeCell ref="F69:F70"/>
    <mergeCell ref="G77:G78"/>
    <mergeCell ref="H77:P77"/>
    <mergeCell ref="F63:F64"/>
    <mergeCell ref="G63:G64"/>
    <mergeCell ref="H63:P63"/>
    <mergeCell ref="A65:A68"/>
    <mergeCell ref="E65:G65"/>
    <mergeCell ref="H65:P65"/>
    <mergeCell ref="G53:G54"/>
    <mergeCell ref="H53:P53"/>
    <mergeCell ref="A55:A62"/>
    <mergeCell ref="E55:G55"/>
    <mergeCell ref="H55:P55"/>
    <mergeCell ref="A63:A64"/>
    <mergeCell ref="B63:B64"/>
    <mergeCell ref="C63:C64"/>
    <mergeCell ref="D63:D64"/>
    <mergeCell ref="E63:E64"/>
    <mergeCell ref="A53:A54"/>
    <mergeCell ref="B53:B54"/>
    <mergeCell ref="C53:C54"/>
    <mergeCell ref="D53:D54"/>
    <mergeCell ref="E53:E54"/>
    <mergeCell ref="F53:F54"/>
    <mergeCell ref="F48:F49"/>
    <mergeCell ref="G48:G49"/>
    <mergeCell ref="H48:P48"/>
    <mergeCell ref="A50:A52"/>
    <mergeCell ref="E50:G50"/>
    <mergeCell ref="H50:P50"/>
    <mergeCell ref="G43:G44"/>
    <mergeCell ref="H43:P43"/>
    <mergeCell ref="A45:A47"/>
    <mergeCell ref="E45:G45"/>
    <mergeCell ref="H45:P45"/>
    <mergeCell ref="A48:A49"/>
    <mergeCell ref="B48:B49"/>
    <mergeCell ref="C48:C49"/>
    <mergeCell ref="D48:D49"/>
    <mergeCell ref="E48:E49"/>
    <mergeCell ref="A43:A44"/>
    <mergeCell ref="B43:B44"/>
    <mergeCell ref="C43:C44"/>
    <mergeCell ref="D43:D44"/>
    <mergeCell ref="E43:E44"/>
    <mergeCell ref="F43:F44"/>
    <mergeCell ref="G38:G39"/>
    <mergeCell ref="H38:P38"/>
    <mergeCell ref="A40:A42"/>
    <mergeCell ref="E40:G40"/>
    <mergeCell ref="H40:P40"/>
    <mergeCell ref="C41:D42"/>
    <mergeCell ref="A38:A39"/>
    <mergeCell ref="B38:B39"/>
    <mergeCell ref="C38:C39"/>
    <mergeCell ref="D38:D39"/>
    <mergeCell ref="E38:E39"/>
    <mergeCell ref="F38:F39"/>
    <mergeCell ref="G34:G35"/>
    <mergeCell ref="H34:P34"/>
    <mergeCell ref="A36:A37"/>
    <mergeCell ref="E36:G36"/>
    <mergeCell ref="H36:P36"/>
    <mergeCell ref="C37:D37"/>
    <mergeCell ref="A34:A35"/>
    <mergeCell ref="B34:B35"/>
    <mergeCell ref="C34:C35"/>
    <mergeCell ref="D34:D35"/>
    <mergeCell ref="E34:E35"/>
    <mergeCell ref="F34:F35"/>
    <mergeCell ref="G30:G31"/>
    <mergeCell ref="H30:P30"/>
    <mergeCell ref="A32:A33"/>
    <mergeCell ref="E32:G32"/>
    <mergeCell ref="H32:P32"/>
    <mergeCell ref="C33:D33"/>
    <mergeCell ref="A30:A31"/>
    <mergeCell ref="B30:B31"/>
    <mergeCell ref="C30:C31"/>
    <mergeCell ref="D30:D31"/>
    <mergeCell ref="E30:E31"/>
    <mergeCell ref="F30:F31"/>
    <mergeCell ref="G24:G25"/>
    <mergeCell ref="H24:P24"/>
    <mergeCell ref="A26:A29"/>
    <mergeCell ref="E26:G26"/>
    <mergeCell ref="H26:P26"/>
    <mergeCell ref="C27:D29"/>
    <mergeCell ref="A24:A25"/>
    <mergeCell ref="B24:B25"/>
    <mergeCell ref="C24:C25"/>
    <mergeCell ref="D24:D25"/>
    <mergeCell ref="E24:E25"/>
    <mergeCell ref="F24:F25"/>
    <mergeCell ref="H13:P13"/>
    <mergeCell ref="A15:A23"/>
    <mergeCell ref="E15:G15"/>
    <mergeCell ref="H15:P15"/>
    <mergeCell ref="C16:D23"/>
    <mergeCell ref="A13:A14"/>
    <mergeCell ref="B13:B14"/>
    <mergeCell ref="C13:C14"/>
    <mergeCell ref="D13:D14"/>
    <mergeCell ref="E13:E14"/>
    <mergeCell ref="F13:F14"/>
    <mergeCell ref="A2:A3"/>
    <mergeCell ref="B2:B3"/>
    <mergeCell ref="E2:E3"/>
    <mergeCell ref="F2:F3"/>
    <mergeCell ref="G2:G3"/>
    <mergeCell ref="H2:P2"/>
    <mergeCell ref="E71:P71"/>
    <mergeCell ref="G9:G10"/>
    <mergeCell ref="H9:P9"/>
    <mergeCell ref="A11:A12"/>
    <mergeCell ref="E11:G11"/>
    <mergeCell ref="H11:P11"/>
    <mergeCell ref="C12:D12"/>
    <mergeCell ref="A4:A8"/>
    <mergeCell ref="E4:G4"/>
    <mergeCell ref="H4:P4"/>
    <mergeCell ref="C5:D8"/>
    <mergeCell ref="A9:A10"/>
    <mergeCell ref="B9:B10"/>
    <mergeCell ref="C9:C10"/>
    <mergeCell ref="D9:D10"/>
    <mergeCell ref="E9:E10"/>
    <mergeCell ref="F9:F10"/>
    <mergeCell ref="G13:G14"/>
  </mergeCells>
  <pageMargins left="1.76" right="0.7" top="0.77" bottom="0.17" header="0.76" footer="0.17"/>
  <pageSetup paperSize="14" scale="6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136"/>
  <sheetViews>
    <sheetView windowProtection="1" tabSelected="1" workbookViewId="0">
      <selection activeCell="H20" sqref="H20:P20"/>
    </sheetView>
  </sheetViews>
  <sheetFormatPr baseColWidth="10" defaultRowHeight="15" x14ac:dyDescent="0.25"/>
  <cols>
    <col min="1" max="1" width="13.85546875" customWidth="1"/>
    <col min="2" max="2" width="7.85546875" customWidth="1"/>
    <col min="3" max="3" width="15" customWidth="1"/>
    <col min="4" max="4" width="12.28515625" customWidth="1"/>
    <col min="5" max="5" width="19.7109375" customWidth="1"/>
    <col min="6" max="6" width="6.5703125" customWidth="1"/>
    <col min="7" max="7" width="12.85546875" customWidth="1"/>
    <col min="13" max="13" width="13.42578125" customWidth="1"/>
    <col min="18" max="18" width="14.140625" bestFit="1" customWidth="1"/>
    <col min="20" max="20" width="15.5703125" bestFit="1" customWidth="1"/>
    <col min="257" max="257" width="13.85546875" customWidth="1"/>
    <col min="258" max="258" width="7.85546875" customWidth="1"/>
    <col min="259" max="259" width="15" customWidth="1"/>
    <col min="260" max="260" width="12.28515625" customWidth="1"/>
    <col min="261" max="261" width="16.7109375" customWidth="1"/>
    <col min="262" max="262" width="6.5703125" customWidth="1"/>
    <col min="263" max="263" width="12.85546875" customWidth="1"/>
    <col min="269" max="269" width="13.42578125" customWidth="1"/>
    <col min="274" max="274" width="14.140625" bestFit="1" customWidth="1"/>
    <col min="276" max="276" width="15.5703125" bestFit="1" customWidth="1"/>
    <col min="513" max="513" width="13.85546875" customWidth="1"/>
    <col min="514" max="514" width="7.85546875" customWidth="1"/>
    <col min="515" max="515" width="15" customWidth="1"/>
    <col min="516" max="516" width="12.28515625" customWidth="1"/>
    <col min="517" max="517" width="16.7109375" customWidth="1"/>
    <col min="518" max="518" width="6.5703125" customWidth="1"/>
    <col min="519" max="519" width="12.85546875" customWidth="1"/>
    <col min="525" max="525" width="13.42578125" customWidth="1"/>
    <col min="530" max="530" width="14.140625" bestFit="1" customWidth="1"/>
    <col min="532" max="532" width="15.5703125" bestFit="1" customWidth="1"/>
    <col min="769" max="769" width="13.85546875" customWidth="1"/>
    <col min="770" max="770" width="7.85546875" customWidth="1"/>
    <col min="771" max="771" width="15" customWidth="1"/>
    <col min="772" max="772" width="12.28515625" customWidth="1"/>
    <col min="773" max="773" width="16.7109375" customWidth="1"/>
    <col min="774" max="774" width="6.5703125" customWidth="1"/>
    <col min="775" max="775" width="12.85546875" customWidth="1"/>
    <col min="781" max="781" width="13.42578125" customWidth="1"/>
    <col min="786" max="786" width="14.140625" bestFit="1" customWidth="1"/>
    <col min="788" max="788" width="15.5703125" bestFit="1" customWidth="1"/>
    <col min="1025" max="1025" width="13.85546875" customWidth="1"/>
    <col min="1026" max="1026" width="7.85546875" customWidth="1"/>
    <col min="1027" max="1027" width="15" customWidth="1"/>
    <col min="1028" max="1028" width="12.28515625" customWidth="1"/>
    <col min="1029" max="1029" width="16.7109375" customWidth="1"/>
    <col min="1030" max="1030" width="6.5703125" customWidth="1"/>
    <col min="1031" max="1031" width="12.85546875" customWidth="1"/>
    <col min="1037" max="1037" width="13.42578125" customWidth="1"/>
    <col min="1042" max="1042" width="14.140625" bestFit="1" customWidth="1"/>
    <col min="1044" max="1044" width="15.5703125" bestFit="1" customWidth="1"/>
    <col min="1281" max="1281" width="13.85546875" customWidth="1"/>
    <col min="1282" max="1282" width="7.85546875" customWidth="1"/>
    <col min="1283" max="1283" width="15" customWidth="1"/>
    <col min="1284" max="1284" width="12.28515625" customWidth="1"/>
    <col min="1285" max="1285" width="16.7109375" customWidth="1"/>
    <col min="1286" max="1286" width="6.5703125" customWidth="1"/>
    <col min="1287" max="1287" width="12.85546875" customWidth="1"/>
    <col min="1293" max="1293" width="13.42578125" customWidth="1"/>
    <col min="1298" max="1298" width="14.140625" bestFit="1" customWidth="1"/>
    <col min="1300" max="1300" width="15.5703125" bestFit="1" customWidth="1"/>
    <col min="1537" max="1537" width="13.85546875" customWidth="1"/>
    <col min="1538" max="1538" width="7.85546875" customWidth="1"/>
    <col min="1539" max="1539" width="15" customWidth="1"/>
    <col min="1540" max="1540" width="12.28515625" customWidth="1"/>
    <col min="1541" max="1541" width="16.7109375" customWidth="1"/>
    <col min="1542" max="1542" width="6.5703125" customWidth="1"/>
    <col min="1543" max="1543" width="12.85546875" customWidth="1"/>
    <col min="1549" max="1549" width="13.42578125" customWidth="1"/>
    <col min="1554" max="1554" width="14.140625" bestFit="1" customWidth="1"/>
    <col min="1556" max="1556" width="15.5703125" bestFit="1" customWidth="1"/>
    <col min="1793" max="1793" width="13.85546875" customWidth="1"/>
    <col min="1794" max="1794" width="7.85546875" customWidth="1"/>
    <col min="1795" max="1795" width="15" customWidth="1"/>
    <col min="1796" max="1796" width="12.28515625" customWidth="1"/>
    <col min="1797" max="1797" width="16.7109375" customWidth="1"/>
    <col min="1798" max="1798" width="6.5703125" customWidth="1"/>
    <col min="1799" max="1799" width="12.85546875" customWidth="1"/>
    <col min="1805" max="1805" width="13.42578125" customWidth="1"/>
    <col min="1810" max="1810" width="14.140625" bestFit="1" customWidth="1"/>
    <col min="1812" max="1812" width="15.5703125" bestFit="1" customWidth="1"/>
    <col min="2049" max="2049" width="13.85546875" customWidth="1"/>
    <col min="2050" max="2050" width="7.85546875" customWidth="1"/>
    <col min="2051" max="2051" width="15" customWidth="1"/>
    <col min="2052" max="2052" width="12.28515625" customWidth="1"/>
    <col min="2053" max="2053" width="16.7109375" customWidth="1"/>
    <col min="2054" max="2054" width="6.5703125" customWidth="1"/>
    <col min="2055" max="2055" width="12.85546875" customWidth="1"/>
    <col min="2061" max="2061" width="13.42578125" customWidth="1"/>
    <col min="2066" max="2066" width="14.140625" bestFit="1" customWidth="1"/>
    <col min="2068" max="2068" width="15.5703125" bestFit="1" customWidth="1"/>
    <col min="2305" max="2305" width="13.85546875" customWidth="1"/>
    <col min="2306" max="2306" width="7.85546875" customWidth="1"/>
    <col min="2307" max="2307" width="15" customWidth="1"/>
    <col min="2308" max="2308" width="12.28515625" customWidth="1"/>
    <col min="2309" max="2309" width="16.7109375" customWidth="1"/>
    <col min="2310" max="2310" width="6.5703125" customWidth="1"/>
    <col min="2311" max="2311" width="12.85546875" customWidth="1"/>
    <col min="2317" max="2317" width="13.42578125" customWidth="1"/>
    <col min="2322" max="2322" width="14.140625" bestFit="1" customWidth="1"/>
    <col min="2324" max="2324" width="15.5703125" bestFit="1" customWidth="1"/>
    <col min="2561" max="2561" width="13.85546875" customWidth="1"/>
    <col min="2562" max="2562" width="7.85546875" customWidth="1"/>
    <col min="2563" max="2563" width="15" customWidth="1"/>
    <col min="2564" max="2564" width="12.28515625" customWidth="1"/>
    <col min="2565" max="2565" width="16.7109375" customWidth="1"/>
    <col min="2566" max="2566" width="6.5703125" customWidth="1"/>
    <col min="2567" max="2567" width="12.85546875" customWidth="1"/>
    <col min="2573" max="2573" width="13.42578125" customWidth="1"/>
    <col min="2578" max="2578" width="14.140625" bestFit="1" customWidth="1"/>
    <col min="2580" max="2580" width="15.5703125" bestFit="1" customWidth="1"/>
    <col min="2817" max="2817" width="13.85546875" customWidth="1"/>
    <col min="2818" max="2818" width="7.85546875" customWidth="1"/>
    <col min="2819" max="2819" width="15" customWidth="1"/>
    <col min="2820" max="2820" width="12.28515625" customWidth="1"/>
    <col min="2821" max="2821" width="16.7109375" customWidth="1"/>
    <col min="2822" max="2822" width="6.5703125" customWidth="1"/>
    <col min="2823" max="2823" width="12.85546875" customWidth="1"/>
    <col min="2829" max="2829" width="13.42578125" customWidth="1"/>
    <col min="2834" max="2834" width="14.140625" bestFit="1" customWidth="1"/>
    <col min="2836" max="2836" width="15.5703125" bestFit="1" customWidth="1"/>
    <col min="3073" max="3073" width="13.85546875" customWidth="1"/>
    <col min="3074" max="3074" width="7.85546875" customWidth="1"/>
    <col min="3075" max="3075" width="15" customWidth="1"/>
    <col min="3076" max="3076" width="12.28515625" customWidth="1"/>
    <col min="3077" max="3077" width="16.7109375" customWidth="1"/>
    <col min="3078" max="3078" width="6.5703125" customWidth="1"/>
    <col min="3079" max="3079" width="12.85546875" customWidth="1"/>
    <col min="3085" max="3085" width="13.42578125" customWidth="1"/>
    <col min="3090" max="3090" width="14.140625" bestFit="1" customWidth="1"/>
    <col min="3092" max="3092" width="15.5703125" bestFit="1" customWidth="1"/>
    <col min="3329" max="3329" width="13.85546875" customWidth="1"/>
    <col min="3330" max="3330" width="7.85546875" customWidth="1"/>
    <col min="3331" max="3331" width="15" customWidth="1"/>
    <col min="3332" max="3332" width="12.28515625" customWidth="1"/>
    <col min="3333" max="3333" width="16.7109375" customWidth="1"/>
    <col min="3334" max="3334" width="6.5703125" customWidth="1"/>
    <col min="3335" max="3335" width="12.85546875" customWidth="1"/>
    <col min="3341" max="3341" width="13.42578125" customWidth="1"/>
    <col min="3346" max="3346" width="14.140625" bestFit="1" customWidth="1"/>
    <col min="3348" max="3348" width="15.5703125" bestFit="1" customWidth="1"/>
    <col min="3585" max="3585" width="13.85546875" customWidth="1"/>
    <col min="3586" max="3586" width="7.85546875" customWidth="1"/>
    <col min="3587" max="3587" width="15" customWidth="1"/>
    <col min="3588" max="3588" width="12.28515625" customWidth="1"/>
    <col min="3589" max="3589" width="16.7109375" customWidth="1"/>
    <col min="3590" max="3590" width="6.5703125" customWidth="1"/>
    <col min="3591" max="3591" width="12.85546875" customWidth="1"/>
    <col min="3597" max="3597" width="13.42578125" customWidth="1"/>
    <col min="3602" max="3602" width="14.140625" bestFit="1" customWidth="1"/>
    <col min="3604" max="3604" width="15.5703125" bestFit="1" customWidth="1"/>
    <col min="3841" max="3841" width="13.85546875" customWidth="1"/>
    <col min="3842" max="3842" width="7.85546875" customWidth="1"/>
    <col min="3843" max="3843" width="15" customWidth="1"/>
    <col min="3844" max="3844" width="12.28515625" customWidth="1"/>
    <col min="3845" max="3845" width="16.7109375" customWidth="1"/>
    <col min="3846" max="3846" width="6.5703125" customWidth="1"/>
    <col min="3847" max="3847" width="12.85546875" customWidth="1"/>
    <col min="3853" max="3853" width="13.42578125" customWidth="1"/>
    <col min="3858" max="3858" width="14.140625" bestFit="1" customWidth="1"/>
    <col min="3860" max="3860" width="15.5703125" bestFit="1" customWidth="1"/>
    <col min="4097" max="4097" width="13.85546875" customWidth="1"/>
    <col min="4098" max="4098" width="7.85546875" customWidth="1"/>
    <col min="4099" max="4099" width="15" customWidth="1"/>
    <col min="4100" max="4100" width="12.28515625" customWidth="1"/>
    <col min="4101" max="4101" width="16.7109375" customWidth="1"/>
    <col min="4102" max="4102" width="6.5703125" customWidth="1"/>
    <col min="4103" max="4103" width="12.85546875" customWidth="1"/>
    <col min="4109" max="4109" width="13.42578125" customWidth="1"/>
    <col min="4114" max="4114" width="14.140625" bestFit="1" customWidth="1"/>
    <col min="4116" max="4116" width="15.5703125" bestFit="1" customWidth="1"/>
    <col min="4353" max="4353" width="13.85546875" customWidth="1"/>
    <col min="4354" max="4354" width="7.85546875" customWidth="1"/>
    <col min="4355" max="4355" width="15" customWidth="1"/>
    <col min="4356" max="4356" width="12.28515625" customWidth="1"/>
    <col min="4357" max="4357" width="16.7109375" customWidth="1"/>
    <col min="4358" max="4358" width="6.5703125" customWidth="1"/>
    <col min="4359" max="4359" width="12.85546875" customWidth="1"/>
    <col min="4365" max="4365" width="13.42578125" customWidth="1"/>
    <col min="4370" max="4370" width="14.140625" bestFit="1" customWidth="1"/>
    <col min="4372" max="4372" width="15.5703125" bestFit="1" customWidth="1"/>
    <col min="4609" max="4609" width="13.85546875" customWidth="1"/>
    <col min="4610" max="4610" width="7.85546875" customWidth="1"/>
    <col min="4611" max="4611" width="15" customWidth="1"/>
    <col min="4612" max="4612" width="12.28515625" customWidth="1"/>
    <col min="4613" max="4613" width="16.7109375" customWidth="1"/>
    <col min="4614" max="4614" width="6.5703125" customWidth="1"/>
    <col min="4615" max="4615" width="12.85546875" customWidth="1"/>
    <col min="4621" max="4621" width="13.42578125" customWidth="1"/>
    <col min="4626" max="4626" width="14.140625" bestFit="1" customWidth="1"/>
    <col min="4628" max="4628" width="15.5703125" bestFit="1" customWidth="1"/>
    <col min="4865" max="4865" width="13.85546875" customWidth="1"/>
    <col min="4866" max="4866" width="7.85546875" customWidth="1"/>
    <col min="4867" max="4867" width="15" customWidth="1"/>
    <col min="4868" max="4868" width="12.28515625" customWidth="1"/>
    <col min="4869" max="4869" width="16.7109375" customWidth="1"/>
    <col min="4870" max="4870" width="6.5703125" customWidth="1"/>
    <col min="4871" max="4871" width="12.85546875" customWidth="1"/>
    <col min="4877" max="4877" width="13.42578125" customWidth="1"/>
    <col min="4882" max="4882" width="14.140625" bestFit="1" customWidth="1"/>
    <col min="4884" max="4884" width="15.5703125" bestFit="1" customWidth="1"/>
    <col min="5121" max="5121" width="13.85546875" customWidth="1"/>
    <col min="5122" max="5122" width="7.85546875" customWidth="1"/>
    <col min="5123" max="5123" width="15" customWidth="1"/>
    <col min="5124" max="5124" width="12.28515625" customWidth="1"/>
    <col min="5125" max="5125" width="16.7109375" customWidth="1"/>
    <col min="5126" max="5126" width="6.5703125" customWidth="1"/>
    <col min="5127" max="5127" width="12.85546875" customWidth="1"/>
    <col min="5133" max="5133" width="13.42578125" customWidth="1"/>
    <col min="5138" max="5138" width="14.140625" bestFit="1" customWidth="1"/>
    <col min="5140" max="5140" width="15.5703125" bestFit="1" customWidth="1"/>
    <col min="5377" max="5377" width="13.85546875" customWidth="1"/>
    <col min="5378" max="5378" width="7.85546875" customWidth="1"/>
    <col min="5379" max="5379" width="15" customWidth="1"/>
    <col min="5380" max="5380" width="12.28515625" customWidth="1"/>
    <col min="5381" max="5381" width="16.7109375" customWidth="1"/>
    <col min="5382" max="5382" width="6.5703125" customWidth="1"/>
    <col min="5383" max="5383" width="12.85546875" customWidth="1"/>
    <col min="5389" max="5389" width="13.42578125" customWidth="1"/>
    <col min="5394" max="5394" width="14.140625" bestFit="1" customWidth="1"/>
    <col min="5396" max="5396" width="15.5703125" bestFit="1" customWidth="1"/>
    <col min="5633" max="5633" width="13.85546875" customWidth="1"/>
    <col min="5634" max="5634" width="7.85546875" customWidth="1"/>
    <col min="5635" max="5635" width="15" customWidth="1"/>
    <col min="5636" max="5636" width="12.28515625" customWidth="1"/>
    <col min="5637" max="5637" width="16.7109375" customWidth="1"/>
    <col min="5638" max="5638" width="6.5703125" customWidth="1"/>
    <col min="5639" max="5639" width="12.85546875" customWidth="1"/>
    <col min="5645" max="5645" width="13.42578125" customWidth="1"/>
    <col min="5650" max="5650" width="14.140625" bestFit="1" customWidth="1"/>
    <col min="5652" max="5652" width="15.5703125" bestFit="1" customWidth="1"/>
    <col min="5889" max="5889" width="13.85546875" customWidth="1"/>
    <col min="5890" max="5890" width="7.85546875" customWidth="1"/>
    <col min="5891" max="5891" width="15" customWidth="1"/>
    <col min="5892" max="5892" width="12.28515625" customWidth="1"/>
    <col min="5893" max="5893" width="16.7109375" customWidth="1"/>
    <col min="5894" max="5894" width="6.5703125" customWidth="1"/>
    <col min="5895" max="5895" width="12.85546875" customWidth="1"/>
    <col min="5901" max="5901" width="13.42578125" customWidth="1"/>
    <col min="5906" max="5906" width="14.140625" bestFit="1" customWidth="1"/>
    <col min="5908" max="5908" width="15.5703125" bestFit="1" customWidth="1"/>
    <col min="6145" max="6145" width="13.85546875" customWidth="1"/>
    <col min="6146" max="6146" width="7.85546875" customWidth="1"/>
    <col min="6147" max="6147" width="15" customWidth="1"/>
    <col min="6148" max="6148" width="12.28515625" customWidth="1"/>
    <col min="6149" max="6149" width="16.7109375" customWidth="1"/>
    <col min="6150" max="6150" width="6.5703125" customWidth="1"/>
    <col min="6151" max="6151" width="12.85546875" customWidth="1"/>
    <col min="6157" max="6157" width="13.42578125" customWidth="1"/>
    <col min="6162" max="6162" width="14.140625" bestFit="1" customWidth="1"/>
    <col min="6164" max="6164" width="15.5703125" bestFit="1" customWidth="1"/>
    <col min="6401" max="6401" width="13.85546875" customWidth="1"/>
    <col min="6402" max="6402" width="7.85546875" customWidth="1"/>
    <col min="6403" max="6403" width="15" customWidth="1"/>
    <col min="6404" max="6404" width="12.28515625" customWidth="1"/>
    <col min="6405" max="6405" width="16.7109375" customWidth="1"/>
    <col min="6406" max="6406" width="6.5703125" customWidth="1"/>
    <col min="6407" max="6407" width="12.85546875" customWidth="1"/>
    <col min="6413" max="6413" width="13.42578125" customWidth="1"/>
    <col min="6418" max="6418" width="14.140625" bestFit="1" customWidth="1"/>
    <col min="6420" max="6420" width="15.5703125" bestFit="1" customWidth="1"/>
    <col min="6657" max="6657" width="13.85546875" customWidth="1"/>
    <col min="6658" max="6658" width="7.85546875" customWidth="1"/>
    <col min="6659" max="6659" width="15" customWidth="1"/>
    <col min="6660" max="6660" width="12.28515625" customWidth="1"/>
    <col min="6661" max="6661" width="16.7109375" customWidth="1"/>
    <col min="6662" max="6662" width="6.5703125" customWidth="1"/>
    <col min="6663" max="6663" width="12.85546875" customWidth="1"/>
    <col min="6669" max="6669" width="13.42578125" customWidth="1"/>
    <col min="6674" max="6674" width="14.140625" bestFit="1" customWidth="1"/>
    <col min="6676" max="6676" width="15.5703125" bestFit="1" customWidth="1"/>
    <col min="6913" max="6913" width="13.85546875" customWidth="1"/>
    <col min="6914" max="6914" width="7.85546875" customWidth="1"/>
    <col min="6915" max="6915" width="15" customWidth="1"/>
    <col min="6916" max="6916" width="12.28515625" customWidth="1"/>
    <col min="6917" max="6917" width="16.7109375" customWidth="1"/>
    <col min="6918" max="6918" width="6.5703125" customWidth="1"/>
    <col min="6919" max="6919" width="12.85546875" customWidth="1"/>
    <col min="6925" max="6925" width="13.42578125" customWidth="1"/>
    <col min="6930" max="6930" width="14.140625" bestFit="1" customWidth="1"/>
    <col min="6932" max="6932" width="15.5703125" bestFit="1" customWidth="1"/>
    <col min="7169" max="7169" width="13.85546875" customWidth="1"/>
    <col min="7170" max="7170" width="7.85546875" customWidth="1"/>
    <col min="7171" max="7171" width="15" customWidth="1"/>
    <col min="7172" max="7172" width="12.28515625" customWidth="1"/>
    <col min="7173" max="7173" width="16.7109375" customWidth="1"/>
    <col min="7174" max="7174" width="6.5703125" customWidth="1"/>
    <col min="7175" max="7175" width="12.85546875" customWidth="1"/>
    <col min="7181" max="7181" width="13.42578125" customWidth="1"/>
    <col min="7186" max="7186" width="14.140625" bestFit="1" customWidth="1"/>
    <col min="7188" max="7188" width="15.5703125" bestFit="1" customWidth="1"/>
    <col min="7425" max="7425" width="13.85546875" customWidth="1"/>
    <col min="7426" max="7426" width="7.85546875" customWidth="1"/>
    <col min="7427" max="7427" width="15" customWidth="1"/>
    <col min="7428" max="7428" width="12.28515625" customWidth="1"/>
    <col min="7429" max="7429" width="16.7109375" customWidth="1"/>
    <col min="7430" max="7430" width="6.5703125" customWidth="1"/>
    <col min="7431" max="7431" width="12.85546875" customWidth="1"/>
    <col min="7437" max="7437" width="13.42578125" customWidth="1"/>
    <col min="7442" max="7442" width="14.140625" bestFit="1" customWidth="1"/>
    <col min="7444" max="7444" width="15.5703125" bestFit="1" customWidth="1"/>
    <col min="7681" max="7681" width="13.85546875" customWidth="1"/>
    <col min="7682" max="7682" width="7.85546875" customWidth="1"/>
    <col min="7683" max="7683" width="15" customWidth="1"/>
    <col min="7684" max="7684" width="12.28515625" customWidth="1"/>
    <col min="7685" max="7685" width="16.7109375" customWidth="1"/>
    <col min="7686" max="7686" width="6.5703125" customWidth="1"/>
    <col min="7687" max="7687" width="12.85546875" customWidth="1"/>
    <col min="7693" max="7693" width="13.42578125" customWidth="1"/>
    <col min="7698" max="7698" width="14.140625" bestFit="1" customWidth="1"/>
    <col min="7700" max="7700" width="15.5703125" bestFit="1" customWidth="1"/>
    <col min="7937" max="7937" width="13.85546875" customWidth="1"/>
    <col min="7938" max="7938" width="7.85546875" customWidth="1"/>
    <col min="7939" max="7939" width="15" customWidth="1"/>
    <col min="7940" max="7940" width="12.28515625" customWidth="1"/>
    <col min="7941" max="7941" width="16.7109375" customWidth="1"/>
    <col min="7942" max="7942" width="6.5703125" customWidth="1"/>
    <col min="7943" max="7943" width="12.85546875" customWidth="1"/>
    <col min="7949" max="7949" width="13.42578125" customWidth="1"/>
    <col min="7954" max="7954" width="14.140625" bestFit="1" customWidth="1"/>
    <col min="7956" max="7956" width="15.5703125" bestFit="1" customWidth="1"/>
    <col min="8193" max="8193" width="13.85546875" customWidth="1"/>
    <col min="8194" max="8194" width="7.85546875" customWidth="1"/>
    <col min="8195" max="8195" width="15" customWidth="1"/>
    <col min="8196" max="8196" width="12.28515625" customWidth="1"/>
    <col min="8197" max="8197" width="16.7109375" customWidth="1"/>
    <col min="8198" max="8198" width="6.5703125" customWidth="1"/>
    <col min="8199" max="8199" width="12.85546875" customWidth="1"/>
    <col min="8205" max="8205" width="13.42578125" customWidth="1"/>
    <col min="8210" max="8210" width="14.140625" bestFit="1" customWidth="1"/>
    <col min="8212" max="8212" width="15.5703125" bestFit="1" customWidth="1"/>
    <col min="8449" max="8449" width="13.85546875" customWidth="1"/>
    <col min="8450" max="8450" width="7.85546875" customWidth="1"/>
    <col min="8451" max="8451" width="15" customWidth="1"/>
    <col min="8452" max="8452" width="12.28515625" customWidth="1"/>
    <col min="8453" max="8453" width="16.7109375" customWidth="1"/>
    <col min="8454" max="8454" width="6.5703125" customWidth="1"/>
    <col min="8455" max="8455" width="12.85546875" customWidth="1"/>
    <col min="8461" max="8461" width="13.42578125" customWidth="1"/>
    <col min="8466" max="8466" width="14.140625" bestFit="1" customWidth="1"/>
    <col min="8468" max="8468" width="15.5703125" bestFit="1" customWidth="1"/>
    <col min="8705" max="8705" width="13.85546875" customWidth="1"/>
    <col min="8706" max="8706" width="7.85546875" customWidth="1"/>
    <col min="8707" max="8707" width="15" customWidth="1"/>
    <col min="8708" max="8708" width="12.28515625" customWidth="1"/>
    <col min="8709" max="8709" width="16.7109375" customWidth="1"/>
    <col min="8710" max="8710" width="6.5703125" customWidth="1"/>
    <col min="8711" max="8711" width="12.85546875" customWidth="1"/>
    <col min="8717" max="8717" width="13.42578125" customWidth="1"/>
    <col min="8722" max="8722" width="14.140625" bestFit="1" customWidth="1"/>
    <col min="8724" max="8724" width="15.5703125" bestFit="1" customWidth="1"/>
    <col min="8961" max="8961" width="13.85546875" customWidth="1"/>
    <col min="8962" max="8962" width="7.85546875" customWidth="1"/>
    <col min="8963" max="8963" width="15" customWidth="1"/>
    <col min="8964" max="8964" width="12.28515625" customWidth="1"/>
    <col min="8965" max="8965" width="16.7109375" customWidth="1"/>
    <col min="8966" max="8966" width="6.5703125" customWidth="1"/>
    <col min="8967" max="8967" width="12.85546875" customWidth="1"/>
    <col min="8973" max="8973" width="13.42578125" customWidth="1"/>
    <col min="8978" max="8978" width="14.140625" bestFit="1" customWidth="1"/>
    <col min="8980" max="8980" width="15.5703125" bestFit="1" customWidth="1"/>
    <col min="9217" max="9217" width="13.85546875" customWidth="1"/>
    <col min="9218" max="9218" width="7.85546875" customWidth="1"/>
    <col min="9219" max="9219" width="15" customWidth="1"/>
    <col min="9220" max="9220" width="12.28515625" customWidth="1"/>
    <col min="9221" max="9221" width="16.7109375" customWidth="1"/>
    <col min="9222" max="9222" width="6.5703125" customWidth="1"/>
    <col min="9223" max="9223" width="12.85546875" customWidth="1"/>
    <col min="9229" max="9229" width="13.42578125" customWidth="1"/>
    <col min="9234" max="9234" width="14.140625" bestFit="1" customWidth="1"/>
    <col min="9236" max="9236" width="15.5703125" bestFit="1" customWidth="1"/>
    <col min="9473" max="9473" width="13.85546875" customWidth="1"/>
    <col min="9474" max="9474" width="7.85546875" customWidth="1"/>
    <col min="9475" max="9475" width="15" customWidth="1"/>
    <col min="9476" max="9476" width="12.28515625" customWidth="1"/>
    <col min="9477" max="9477" width="16.7109375" customWidth="1"/>
    <col min="9478" max="9478" width="6.5703125" customWidth="1"/>
    <col min="9479" max="9479" width="12.85546875" customWidth="1"/>
    <col min="9485" max="9485" width="13.42578125" customWidth="1"/>
    <col min="9490" max="9490" width="14.140625" bestFit="1" customWidth="1"/>
    <col min="9492" max="9492" width="15.5703125" bestFit="1" customWidth="1"/>
    <col min="9729" max="9729" width="13.85546875" customWidth="1"/>
    <col min="9730" max="9730" width="7.85546875" customWidth="1"/>
    <col min="9731" max="9731" width="15" customWidth="1"/>
    <col min="9732" max="9732" width="12.28515625" customWidth="1"/>
    <col min="9733" max="9733" width="16.7109375" customWidth="1"/>
    <col min="9734" max="9734" width="6.5703125" customWidth="1"/>
    <col min="9735" max="9735" width="12.85546875" customWidth="1"/>
    <col min="9741" max="9741" width="13.42578125" customWidth="1"/>
    <col min="9746" max="9746" width="14.140625" bestFit="1" customWidth="1"/>
    <col min="9748" max="9748" width="15.5703125" bestFit="1" customWidth="1"/>
    <col min="9985" max="9985" width="13.85546875" customWidth="1"/>
    <col min="9986" max="9986" width="7.85546875" customWidth="1"/>
    <col min="9987" max="9987" width="15" customWidth="1"/>
    <col min="9988" max="9988" width="12.28515625" customWidth="1"/>
    <col min="9989" max="9989" width="16.7109375" customWidth="1"/>
    <col min="9990" max="9990" width="6.5703125" customWidth="1"/>
    <col min="9991" max="9991" width="12.85546875" customWidth="1"/>
    <col min="9997" max="9997" width="13.42578125" customWidth="1"/>
    <col min="10002" max="10002" width="14.140625" bestFit="1" customWidth="1"/>
    <col min="10004" max="10004" width="15.5703125" bestFit="1" customWidth="1"/>
    <col min="10241" max="10241" width="13.85546875" customWidth="1"/>
    <col min="10242" max="10242" width="7.85546875" customWidth="1"/>
    <col min="10243" max="10243" width="15" customWidth="1"/>
    <col min="10244" max="10244" width="12.28515625" customWidth="1"/>
    <col min="10245" max="10245" width="16.7109375" customWidth="1"/>
    <col min="10246" max="10246" width="6.5703125" customWidth="1"/>
    <col min="10247" max="10247" width="12.85546875" customWidth="1"/>
    <col min="10253" max="10253" width="13.42578125" customWidth="1"/>
    <col min="10258" max="10258" width="14.140625" bestFit="1" customWidth="1"/>
    <col min="10260" max="10260" width="15.5703125" bestFit="1" customWidth="1"/>
    <col min="10497" max="10497" width="13.85546875" customWidth="1"/>
    <col min="10498" max="10498" width="7.85546875" customWidth="1"/>
    <col min="10499" max="10499" width="15" customWidth="1"/>
    <col min="10500" max="10500" width="12.28515625" customWidth="1"/>
    <col min="10501" max="10501" width="16.7109375" customWidth="1"/>
    <col min="10502" max="10502" width="6.5703125" customWidth="1"/>
    <col min="10503" max="10503" width="12.85546875" customWidth="1"/>
    <col min="10509" max="10509" width="13.42578125" customWidth="1"/>
    <col min="10514" max="10514" width="14.140625" bestFit="1" customWidth="1"/>
    <col min="10516" max="10516" width="15.5703125" bestFit="1" customWidth="1"/>
    <col min="10753" max="10753" width="13.85546875" customWidth="1"/>
    <col min="10754" max="10754" width="7.85546875" customWidth="1"/>
    <col min="10755" max="10755" width="15" customWidth="1"/>
    <col min="10756" max="10756" width="12.28515625" customWidth="1"/>
    <col min="10757" max="10757" width="16.7109375" customWidth="1"/>
    <col min="10758" max="10758" width="6.5703125" customWidth="1"/>
    <col min="10759" max="10759" width="12.85546875" customWidth="1"/>
    <col min="10765" max="10765" width="13.42578125" customWidth="1"/>
    <col min="10770" max="10770" width="14.140625" bestFit="1" customWidth="1"/>
    <col min="10772" max="10772" width="15.5703125" bestFit="1" customWidth="1"/>
    <col min="11009" max="11009" width="13.85546875" customWidth="1"/>
    <col min="11010" max="11010" width="7.85546875" customWidth="1"/>
    <col min="11011" max="11011" width="15" customWidth="1"/>
    <col min="11012" max="11012" width="12.28515625" customWidth="1"/>
    <col min="11013" max="11013" width="16.7109375" customWidth="1"/>
    <col min="11014" max="11014" width="6.5703125" customWidth="1"/>
    <col min="11015" max="11015" width="12.85546875" customWidth="1"/>
    <col min="11021" max="11021" width="13.42578125" customWidth="1"/>
    <col min="11026" max="11026" width="14.140625" bestFit="1" customWidth="1"/>
    <col min="11028" max="11028" width="15.5703125" bestFit="1" customWidth="1"/>
    <col min="11265" max="11265" width="13.85546875" customWidth="1"/>
    <col min="11266" max="11266" width="7.85546875" customWidth="1"/>
    <col min="11267" max="11267" width="15" customWidth="1"/>
    <col min="11268" max="11268" width="12.28515625" customWidth="1"/>
    <col min="11269" max="11269" width="16.7109375" customWidth="1"/>
    <col min="11270" max="11270" width="6.5703125" customWidth="1"/>
    <col min="11271" max="11271" width="12.85546875" customWidth="1"/>
    <col min="11277" max="11277" width="13.42578125" customWidth="1"/>
    <col min="11282" max="11282" width="14.140625" bestFit="1" customWidth="1"/>
    <col min="11284" max="11284" width="15.5703125" bestFit="1" customWidth="1"/>
    <col min="11521" max="11521" width="13.85546875" customWidth="1"/>
    <col min="11522" max="11522" width="7.85546875" customWidth="1"/>
    <col min="11523" max="11523" width="15" customWidth="1"/>
    <col min="11524" max="11524" width="12.28515625" customWidth="1"/>
    <col min="11525" max="11525" width="16.7109375" customWidth="1"/>
    <col min="11526" max="11526" width="6.5703125" customWidth="1"/>
    <col min="11527" max="11527" width="12.85546875" customWidth="1"/>
    <col min="11533" max="11533" width="13.42578125" customWidth="1"/>
    <col min="11538" max="11538" width="14.140625" bestFit="1" customWidth="1"/>
    <col min="11540" max="11540" width="15.5703125" bestFit="1" customWidth="1"/>
    <col min="11777" max="11777" width="13.85546875" customWidth="1"/>
    <col min="11778" max="11778" width="7.85546875" customWidth="1"/>
    <col min="11779" max="11779" width="15" customWidth="1"/>
    <col min="11780" max="11780" width="12.28515625" customWidth="1"/>
    <col min="11781" max="11781" width="16.7109375" customWidth="1"/>
    <col min="11782" max="11782" width="6.5703125" customWidth="1"/>
    <col min="11783" max="11783" width="12.85546875" customWidth="1"/>
    <col min="11789" max="11789" width="13.42578125" customWidth="1"/>
    <col min="11794" max="11794" width="14.140625" bestFit="1" customWidth="1"/>
    <col min="11796" max="11796" width="15.5703125" bestFit="1" customWidth="1"/>
    <col min="12033" max="12033" width="13.85546875" customWidth="1"/>
    <col min="12034" max="12034" width="7.85546875" customWidth="1"/>
    <col min="12035" max="12035" width="15" customWidth="1"/>
    <col min="12036" max="12036" width="12.28515625" customWidth="1"/>
    <col min="12037" max="12037" width="16.7109375" customWidth="1"/>
    <col min="12038" max="12038" width="6.5703125" customWidth="1"/>
    <col min="12039" max="12039" width="12.85546875" customWidth="1"/>
    <col min="12045" max="12045" width="13.42578125" customWidth="1"/>
    <col min="12050" max="12050" width="14.140625" bestFit="1" customWidth="1"/>
    <col min="12052" max="12052" width="15.5703125" bestFit="1" customWidth="1"/>
    <col min="12289" max="12289" width="13.85546875" customWidth="1"/>
    <col min="12290" max="12290" width="7.85546875" customWidth="1"/>
    <col min="12291" max="12291" width="15" customWidth="1"/>
    <col min="12292" max="12292" width="12.28515625" customWidth="1"/>
    <col min="12293" max="12293" width="16.7109375" customWidth="1"/>
    <col min="12294" max="12294" width="6.5703125" customWidth="1"/>
    <col min="12295" max="12295" width="12.85546875" customWidth="1"/>
    <col min="12301" max="12301" width="13.42578125" customWidth="1"/>
    <col min="12306" max="12306" width="14.140625" bestFit="1" customWidth="1"/>
    <col min="12308" max="12308" width="15.5703125" bestFit="1" customWidth="1"/>
    <col min="12545" max="12545" width="13.85546875" customWidth="1"/>
    <col min="12546" max="12546" width="7.85546875" customWidth="1"/>
    <col min="12547" max="12547" width="15" customWidth="1"/>
    <col min="12548" max="12548" width="12.28515625" customWidth="1"/>
    <col min="12549" max="12549" width="16.7109375" customWidth="1"/>
    <col min="12550" max="12550" width="6.5703125" customWidth="1"/>
    <col min="12551" max="12551" width="12.85546875" customWidth="1"/>
    <col min="12557" max="12557" width="13.42578125" customWidth="1"/>
    <col min="12562" max="12562" width="14.140625" bestFit="1" customWidth="1"/>
    <col min="12564" max="12564" width="15.5703125" bestFit="1" customWidth="1"/>
    <col min="12801" max="12801" width="13.85546875" customWidth="1"/>
    <col min="12802" max="12802" width="7.85546875" customWidth="1"/>
    <col min="12803" max="12803" width="15" customWidth="1"/>
    <col min="12804" max="12804" width="12.28515625" customWidth="1"/>
    <col min="12805" max="12805" width="16.7109375" customWidth="1"/>
    <col min="12806" max="12806" width="6.5703125" customWidth="1"/>
    <col min="12807" max="12807" width="12.85546875" customWidth="1"/>
    <col min="12813" max="12813" width="13.42578125" customWidth="1"/>
    <col min="12818" max="12818" width="14.140625" bestFit="1" customWidth="1"/>
    <col min="12820" max="12820" width="15.5703125" bestFit="1" customWidth="1"/>
    <col min="13057" max="13057" width="13.85546875" customWidth="1"/>
    <col min="13058" max="13058" width="7.85546875" customWidth="1"/>
    <col min="13059" max="13059" width="15" customWidth="1"/>
    <col min="13060" max="13060" width="12.28515625" customWidth="1"/>
    <col min="13061" max="13061" width="16.7109375" customWidth="1"/>
    <col min="13062" max="13062" width="6.5703125" customWidth="1"/>
    <col min="13063" max="13063" width="12.85546875" customWidth="1"/>
    <col min="13069" max="13069" width="13.42578125" customWidth="1"/>
    <col min="13074" max="13074" width="14.140625" bestFit="1" customWidth="1"/>
    <col min="13076" max="13076" width="15.5703125" bestFit="1" customWidth="1"/>
    <col min="13313" max="13313" width="13.85546875" customWidth="1"/>
    <col min="13314" max="13314" width="7.85546875" customWidth="1"/>
    <col min="13315" max="13315" width="15" customWidth="1"/>
    <col min="13316" max="13316" width="12.28515625" customWidth="1"/>
    <col min="13317" max="13317" width="16.7109375" customWidth="1"/>
    <col min="13318" max="13318" width="6.5703125" customWidth="1"/>
    <col min="13319" max="13319" width="12.85546875" customWidth="1"/>
    <col min="13325" max="13325" width="13.42578125" customWidth="1"/>
    <col min="13330" max="13330" width="14.140625" bestFit="1" customWidth="1"/>
    <col min="13332" max="13332" width="15.5703125" bestFit="1" customWidth="1"/>
    <col min="13569" max="13569" width="13.85546875" customWidth="1"/>
    <col min="13570" max="13570" width="7.85546875" customWidth="1"/>
    <col min="13571" max="13571" width="15" customWidth="1"/>
    <col min="13572" max="13572" width="12.28515625" customWidth="1"/>
    <col min="13573" max="13573" width="16.7109375" customWidth="1"/>
    <col min="13574" max="13574" width="6.5703125" customWidth="1"/>
    <col min="13575" max="13575" width="12.85546875" customWidth="1"/>
    <col min="13581" max="13581" width="13.42578125" customWidth="1"/>
    <col min="13586" max="13586" width="14.140625" bestFit="1" customWidth="1"/>
    <col min="13588" max="13588" width="15.5703125" bestFit="1" customWidth="1"/>
    <col min="13825" max="13825" width="13.85546875" customWidth="1"/>
    <col min="13826" max="13826" width="7.85546875" customWidth="1"/>
    <col min="13827" max="13827" width="15" customWidth="1"/>
    <col min="13828" max="13828" width="12.28515625" customWidth="1"/>
    <col min="13829" max="13829" width="16.7109375" customWidth="1"/>
    <col min="13830" max="13830" width="6.5703125" customWidth="1"/>
    <col min="13831" max="13831" width="12.85546875" customWidth="1"/>
    <col min="13837" max="13837" width="13.42578125" customWidth="1"/>
    <col min="13842" max="13842" width="14.140625" bestFit="1" customWidth="1"/>
    <col min="13844" max="13844" width="15.5703125" bestFit="1" customWidth="1"/>
    <col min="14081" max="14081" width="13.85546875" customWidth="1"/>
    <col min="14082" max="14082" width="7.85546875" customWidth="1"/>
    <col min="14083" max="14083" width="15" customWidth="1"/>
    <col min="14084" max="14084" width="12.28515625" customWidth="1"/>
    <col min="14085" max="14085" width="16.7109375" customWidth="1"/>
    <col min="14086" max="14086" width="6.5703125" customWidth="1"/>
    <col min="14087" max="14087" width="12.85546875" customWidth="1"/>
    <col min="14093" max="14093" width="13.42578125" customWidth="1"/>
    <col min="14098" max="14098" width="14.140625" bestFit="1" customWidth="1"/>
    <col min="14100" max="14100" width="15.5703125" bestFit="1" customWidth="1"/>
    <col min="14337" max="14337" width="13.85546875" customWidth="1"/>
    <col min="14338" max="14338" width="7.85546875" customWidth="1"/>
    <col min="14339" max="14339" width="15" customWidth="1"/>
    <col min="14340" max="14340" width="12.28515625" customWidth="1"/>
    <col min="14341" max="14341" width="16.7109375" customWidth="1"/>
    <col min="14342" max="14342" width="6.5703125" customWidth="1"/>
    <col min="14343" max="14343" width="12.85546875" customWidth="1"/>
    <col min="14349" max="14349" width="13.42578125" customWidth="1"/>
    <col min="14354" max="14354" width="14.140625" bestFit="1" customWidth="1"/>
    <col min="14356" max="14356" width="15.5703125" bestFit="1" customWidth="1"/>
    <col min="14593" max="14593" width="13.85546875" customWidth="1"/>
    <col min="14594" max="14594" width="7.85546875" customWidth="1"/>
    <col min="14595" max="14595" width="15" customWidth="1"/>
    <col min="14596" max="14596" width="12.28515625" customWidth="1"/>
    <col min="14597" max="14597" width="16.7109375" customWidth="1"/>
    <col min="14598" max="14598" width="6.5703125" customWidth="1"/>
    <col min="14599" max="14599" width="12.85546875" customWidth="1"/>
    <col min="14605" max="14605" width="13.42578125" customWidth="1"/>
    <col min="14610" max="14610" width="14.140625" bestFit="1" customWidth="1"/>
    <col min="14612" max="14612" width="15.5703125" bestFit="1" customWidth="1"/>
    <col min="14849" max="14849" width="13.85546875" customWidth="1"/>
    <col min="14850" max="14850" width="7.85546875" customWidth="1"/>
    <col min="14851" max="14851" width="15" customWidth="1"/>
    <col min="14852" max="14852" width="12.28515625" customWidth="1"/>
    <col min="14853" max="14853" width="16.7109375" customWidth="1"/>
    <col min="14854" max="14854" width="6.5703125" customWidth="1"/>
    <col min="14855" max="14855" width="12.85546875" customWidth="1"/>
    <col min="14861" max="14861" width="13.42578125" customWidth="1"/>
    <col min="14866" max="14866" width="14.140625" bestFit="1" customWidth="1"/>
    <col min="14868" max="14868" width="15.5703125" bestFit="1" customWidth="1"/>
    <col min="15105" max="15105" width="13.85546875" customWidth="1"/>
    <col min="15106" max="15106" width="7.85546875" customWidth="1"/>
    <col min="15107" max="15107" width="15" customWidth="1"/>
    <col min="15108" max="15108" width="12.28515625" customWidth="1"/>
    <col min="15109" max="15109" width="16.7109375" customWidth="1"/>
    <col min="15110" max="15110" width="6.5703125" customWidth="1"/>
    <col min="15111" max="15111" width="12.85546875" customWidth="1"/>
    <col min="15117" max="15117" width="13.42578125" customWidth="1"/>
    <col min="15122" max="15122" width="14.140625" bestFit="1" customWidth="1"/>
    <col min="15124" max="15124" width="15.5703125" bestFit="1" customWidth="1"/>
    <col min="15361" max="15361" width="13.85546875" customWidth="1"/>
    <col min="15362" max="15362" width="7.85546875" customWidth="1"/>
    <col min="15363" max="15363" width="15" customWidth="1"/>
    <col min="15364" max="15364" width="12.28515625" customWidth="1"/>
    <col min="15365" max="15365" width="16.7109375" customWidth="1"/>
    <col min="15366" max="15366" width="6.5703125" customWidth="1"/>
    <col min="15367" max="15367" width="12.85546875" customWidth="1"/>
    <col min="15373" max="15373" width="13.42578125" customWidth="1"/>
    <col min="15378" max="15378" width="14.140625" bestFit="1" customWidth="1"/>
    <col min="15380" max="15380" width="15.5703125" bestFit="1" customWidth="1"/>
    <col min="15617" max="15617" width="13.85546875" customWidth="1"/>
    <col min="15618" max="15618" width="7.85546875" customWidth="1"/>
    <col min="15619" max="15619" width="15" customWidth="1"/>
    <col min="15620" max="15620" width="12.28515625" customWidth="1"/>
    <col min="15621" max="15621" width="16.7109375" customWidth="1"/>
    <col min="15622" max="15622" width="6.5703125" customWidth="1"/>
    <col min="15623" max="15623" width="12.85546875" customWidth="1"/>
    <col min="15629" max="15629" width="13.42578125" customWidth="1"/>
    <col min="15634" max="15634" width="14.140625" bestFit="1" customWidth="1"/>
    <col min="15636" max="15636" width="15.5703125" bestFit="1" customWidth="1"/>
    <col min="15873" max="15873" width="13.85546875" customWidth="1"/>
    <col min="15874" max="15874" width="7.85546875" customWidth="1"/>
    <col min="15875" max="15875" width="15" customWidth="1"/>
    <col min="15876" max="15876" width="12.28515625" customWidth="1"/>
    <col min="15877" max="15877" width="16.7109375" customWidth="1"/>
    <col min="15878" max="15878" width="6.5703125" customWidth="1"/>
    <col min="15879" max="15879" width="12.85546875" customWidth="1"/>
    <col min="15885" max="15885" width="13.42578125" customWidth="1"/>
    <col min="15890" max="15890" width="14.140625" bestFit="1" customWidth="1"/>
    <col min="15892" max="15892" width="15.5703125" bestFit="1" customWidth="1"/>
    <col min="16129" max="16129" width="13.85546875" customWidth="1"/>
    <col min="16130" max="16130" width="7.85546875" customWidth="1"/>
    <col min="16131" max="16131" width="15" customWidth="1"/>
    <col min="16132" max="16132" width="12.28515625" customWidth="1"/>
    <col min="16133" max="16133" width="16.7109375" customWidth="1"/>
    <col min="16134" max="16134" width="6.5703125" customWidth="1"/>
    <col min="16135" max="16135" width="12.85546875" customWidth="1"/>
    <col min="16141" max="16141" width="13.42578125" customWidth="1"/>
    <col min="16146" max="16146" width="14.140625" bestFit="1" customWidth="1"/>
    <col min="16148" max="16148" width="15.5703125" bestFit="1" customWidth="1"/>
  </cols>
  <sheetData>
    <row r="1" spans="1:16" ht="15.75" thickBot="1" x14ac:dyDescent="0.3"/>
    <row r="2" spans="1:16" ht="15.75" thickBot="1" x14ac:dyDescent="0.3">
      <c r="A2" s="579" t="s">
        <v>0</v>
      </c>
      <c r="B2" s="577" t="s">
        <v>1</v>
      </c>
      <c r="C2" s="579" t="s">
        <v>2</v>
      </c>
      <c r="D2" s="579" t="s">
        <v>3</v>
      </c>
      <c r="E2" s="579" t="s">
        <v>4</v>
      </c>
      <c r="F2" s="581" t="s">
        <v>162</v>
      </c>
      <c r="G2" s="579" t="s">
        <v>3</v>
      </c>
      <c r="H2" s="583" t="s">
        <v>5</v>
      </c>
      <c r="I2" s="584"/>
      <c r="J2" s="584"/>
      <c r="K2" s="584"/>
      <c r="L2" s="584"/>
      <c r="M2" s="584"/>
      <c r="N2" s="584"/>
      <c r="O2" s="584"/>
      <c r="P2" s="585"/>
    </row>
    <row r="3" spans="1:16" ht="54.75" thickBot="1" x14ac:dyDescent="0.3">
      <c r="A3" s="580"/>
      <c r="B3" s="578"/>
      <c r="C3" s="580"/>
      <c r="D3" s="580"/>
      <c r="E3" s="580"/>
      <c r="F3" s="582"/>
      <c r="G3" s="580"/>
      <c r="H3" s="1" t="s">
        <v>6</v>
      </c>
      <c r="I3" s="1" t="s">
        <v>7</v>
      </c>
      <c r="J3" s="1" t="s">
        <v>8</v>
      </c>
      <c r="K3" s="1" t="s">
        <v>163</v>
      </c>
      <c r="L3" s="166" t="s">
        <v>10</v>
      </c>
      <c r="M3" s="1" t="s">
        <v>164</v>
      </c>
      <c r="N3" s="1" t="s">
        <v>163</v>
      </c>
      <c r="O3" s="167" t="s">
        <v>12</v>
      </c>
      <c r="P3" s="169" t="s">
        <v>13</v>
      </c>
    </row>
    <row r="4" spans="1:16" ht="34.5" x14ac:dyDescent="0.25">
      <c r="A4" s="684" t="s">
        <v>334</v>
      </c>
      <c r="B4" s="299">
        <v>1</v>
      </c>
      <c r="C4" s="171" t="s">
        <v>459</v>
      </c>
      <c r="D4" s="172" t="s">
        <v>460</v>
      </c>
      <c r="E4" s="591" t="s">
        <v>17</v>
      </c>
      <c r="F4" s="592"/>
      <c r="G4" s="593"/>
      <c r="H4" s="594" t="s">
        <v>168</v>
      </c>
      <c r="I4" s="587"/>
      <c r="J4" s="587"/>
      <c r="K4" s="587"/>
      <c r="L4" s="587"/>
      <c r="M4" s="587"/>
      <c r="N4" s="587"/>
      <c r="O4" s="587"/>
      <c r="P4" s="588"/>
    </row>
    <row r="5" spans="1:16" ht="24" thickBot="1" x14ac:dyDescent="0.3">
      <c r="A5" s="685"/>
      <c r="B5" s="415">
        <f>+B4+1</f>
        <v>2</v>
      </c>
      <c r="C5" s="686"/>
      <c r="D5" s="687"/>
      <c r="E5" s="117" t="s">
        <v>337</v>
      </c>
      <c r="F5" s="47" t="s">
        <v>20</v>
      </c>
      <c r="G5" s="206">
        <v>25000777</v>
      </c>
      <c r="H5" s="186">
        <v>0</v>
      </c>
      <c r="I5" s="186">
        <f>+'[4]HECHO DESP. 1 J. CARO'!P37</f>
        <v>0</v>
      </c>
      <c r="J5" s="187">
        <v>100</v>
      </c>
      <c r="K5" s="186">
        <v>908526</v>
      </c>
      <c r="L5" s="188">
        <f>+J5*K5</f>
        <v>90852600</v>
      </c>
      <c r="M5" s="189">
        <v>0</v>
      </c>
      <c r="N5" s="186">
        <v>908526</v>
      </c>
      <c r="O5" s="186">
        <f>+M5*N5</f>
        <v>0</v>
      </c>
      <c r="P5" s="190">
        <f>+L5</f>
        <v>90852600</v>
      </c>
    </row>
    <row r="6" spans="1:16" ht="15.75" thickBot="1" x14ac:dyDescent="0.3">
      <c r="A6" s="579" t="s">
        <v>0</v>
      </c>
      <c r="B6" s="577" t="s">
        <v>1</v>
      </c>
      <c r="C6" s="579" t="s">
        <v>2</v>
      </c>
      <c r="D6" s="579" t="s">
        <v>3</v>
      </c>
      <c r="E6" s="579" t="s">
        <v>4</v>
      </c>
      <c r="F6" s="581" t="s">
        <v>162</v>
      </c>
      <c r="G6" s="579" t="s">
        <v>3</v>
      </c>
      <c r="H6" s="583" t="s">
        <v>5</v>
      </c>
      <c r="I6" s="584"/>
      <c r="J6" s="584"/>
      <c r="K6" s="584"/>
      <c r="L6" s="584"/>
      <c r="M6" s="584"/>
      <c r="N6" s="584"/>
      <c r="O6" s="584"/>
      <c r="P6" s="585"/>
    </row>
    <row r="7" spans="1:16" ht="54.75" thickBot="1" x14ac:dyDescent="0.3">
      <c r="A7" s="580"/>
      <c r="B7" s="578"/>
      <c r="C7" s="580"/>
      <c r="D7" s="580"/>
      <c r="E7" s="580"/>
      <c r="F7" s="582"/>
      <c r="G7" s="580"/>
      <c r="H7" s="1" t="s">
        <v>6</v>
      </c>
      <c r="I7" s="1" t="s">
        <v>7</v>
      </c>
      <c r="J7" s="1" t="s">
        <v>8</v>
      </c>
      <c r="K7" s="1" t="s">
        <v>163</v>
      </c>
      <c r="L7" s="166" t="s">
        <v>10</v>
      </c>
      <c r="M7" s="1" t="s">
        <v>164</v>
      </c>
      <c r="N7" s="1" t="s">
        <v>163</v>
      </c>
      <c r="O7" s="167" t="s">
        <v>12</v>
      </c>
      <c r="P7" s="169" t="s">
        <v>13</v>
      </c>
    </row>
    <row r="8" spans="1:16" ht="39.75" customHeight="1" x14ac:dyDescent="0.25">
      <c r="A8" s="624" t="s">
        <v>334</v>
      </c>
      <c r="B8" s="192">
        <v>1</v>
      </c>
      <c r="C8" s="171" t="s">
        <v>335</v>
      </c>
      <c r="D8" s="172" t="s">
        <v>336</v>
      </c>
      <c r="E8" s="591" t="s">
        <v>17</v>
      </c>
      <c r="F8" s="592"/>
      <c r="G8" s="593"/>
      <c r="H8" s="594" t="s">
        <v>168</v>
      </c>
      <c r="I8" s="587"/>
      <c r="J8" s="587"/>
      <c r="K8" s="587"/>
      <c r="L8" s="587"/>
      <c r="M8" s="587"/>
      <c r="N8" s="587"/>
      <c r="O8" s="587"/>
      <c r="P8" s="588"/>
    </row>
    <row r="9" spans="1:16" ht="34.5" x14ac:dyDescent="0.25">
      <c r="A9" s="628"/>
      <c r="B9" s="194">
        <f t="shared" ref="B9:B17" si="0">+B8+1</f>
        <v>2</v>
      </c>
      <c r="C9" s="302"/>
      <c r="D9" s="303"/>
      <c r="E9" s="145" t="s">
        <v>338</v>
      </c>
      <c r="F9" s="33" t="s">
        <v>20</v>
      </c>
      <c r="G9" s="200">
        <v>24796250</v>
      </c>
      <c r="H9" s="201">
        <v>0</v>
      </c>
      <c r="I9" s="201">
        <f>+'[5]CARGO 13-QUINTILIANO TAMANIZA'!S146</f>
        <v>262942397.89213252</v>
      </c>
      <c r="J9" s="202">
        <v>100</v>
      </c>
      <c r="K9" s="201">
        <v>908526</v>
      </c>
      <c r="L9" s="203">
        <f t="shared" ref="L9:L17" si="1">+J9*K9</f>
        <v>90852600</v>
      </c>
      <c r="M9" s="204">
        <v>0</v>
      </c>
      <c r="N9" s="201">
        <v>908526</v>
      </c>
      <c r="O9" s="201">
        <v>0</v>
      </c>
      <c r="P9" s="205">
        <f>+I9+L9</f>
        <v>353794997.89213252</v>
      </c>
    </row>
    <row r="10" spans="1:16" ht="23.25" x14ac:dyDescent="0.25">
      <c r="A10" s="628"/>
      <c r="B10" s="304">
        <f t="shared" si="0"/>
        <v>3</v>
      </c>
      <c r="C10" s="305"/>
      <c r="D10" s="306"/>
      <c r="E10" s="145" t="s">
        <v>339</v>
      </c>
      <c r="F10" s="33" t="s">
        <v>20</v>
      </c>
      <c r="G10" s="200">
        <v>24790626</v>
      </c>
      <c r="H10" s="201">
        <v>0</v>
      </c>
      <c r="I10" s="201">
        <f>+'[4]HECHO DESP. 1 J. CARO'!P40</f>
        <v>0</v>
      </c>
      <c r="J10" s="202">
        <v>100</v>
      </c>
      <c r="K10" s="201">
        <v>908526</v>
      </c>
      <c r="L10" s="203">
        <f t="shared" si="1"/>
        <v>90852600</v>
      </c>
      <c r="M10" s="204">
        <v>0</v>
      </c>
      <c r="N10" s="201">
        <v>908526</v>
      </c>
      <c r="O10" s="201">
        <v>0</v>
      </c>
      <c r="P10" s="205">
        <f>+I10+L10</f>
        <v>90852600</v>
      </c>
    </row>
    <row r="11" spans="1:16" ht="23.25" x14ac:dyDescent="0.25">
      <c r="A11" s="628"/>
      <c r="B11" s="304">
        <f t="shared" si="0"/>
        <v>4</v>
      </c>
      <c r="C11" s="305"/>
      <c r="D11" s="306"/>
      <c r="E11" s="145" t="s">
        <v>340</v>
      </c>
      <c r="F11" s="33" t="s">
        <v>20</v>
      </c>
      <c r="G11" s="200">
        <v>18561726</v>
      </c>
      <c r="H11" s="201">
        <v>0</v>
      </c>
      <c r="I11" s="201">
        <f>+'[4]HECHO DESP. 1 J. CARO'!P41</f>
        <v>0</v>
      </c>
      <c r="J11" s="202">
        <v>100</v>
      </c>
      <c r="K11" s="201">
        <v>908526</v>
      </c>
      <c r="L11" s="203">
        <f t="shared" si="1"/>
        <v>90852600</v>
      </c>
      <c r="M11" s="204">
        <v>0</v>
      </c>
      <c r="N11" s="201">
        <v>908526</v>
      </c>
      <c r="O11" s="201">
        <v>0</v>
      </c>
      <c r="P11" s="205">
        <f t="shared" ref="P11:P17" si="2">+I11+L11</f>
        <v>90852600</v>
      </c>
    </row>
    <row r="12" spans="1:16" ht="23.25" x14ac:dyDescent="0.25">
      <c r="A12" s="628"/>
      <c r="B12" s="304">
        <f t="shared" si="0"/>
        <v>5</v>
      </c>
      <c r="C12" s="305"/>
      <c r="D12" s="306"/>
      <c r="E12" s="145" t="s">
        <v>341</v>
      </c>
      <c r="F12" s="33" t="s">
        <v>20</v>
      </c>
      <c r="G12" s="200">
        <v>18561724</v>
      </c>
      <c r="H12" s="201">
        <v>0</v>
      </c>
      <c r="I12" s="201">
        <f>+'[4]HECHO DESP. 1 J. CARO'!P42</f>
        <v>0</v>
      </c>
      <c r="J12" s="202">
        <v>100</v>
      </c>
      <c r="K12" s="201">
        <v>908526</v>
      </c>
      <c r="L12" s="203">
        <f t="shared" si="1"/>
        <v>90852600</v>
      </c>
      <c r="M12" s="204">
        <v>0</v>
      </c>
      <c r="N12" s="201">
        <v>908526</v>
      </c>
      <c r="O12" s="201">
        <v>0</v>
      </c>
      <c r="P12" s="205">
        <f t="shared" si="2"/>
        <v>90852600</v>
      </c>
    </row>
    <row r="13" spans="1:16" ht="23.25" x14ac:dyDescent="0.25">
      <c r="A13" s="628"/>
      <c r="B13" s="304">
        <f t="shared" si="0"/>
        <v>6</v>
      </c>
      <c r="C13" s="688"/>
      <c r="D13" s="689"/>
      <c r="E13" s="145" t="s">
        <v>342</v>
      </c>
      <c r="F13" s="33" t="s">
        <v>20</v>
      </c>
      <c r="G13" s="200">
        <v>1135164334</v>
      </c>
      <c r="H13" s="201">
        <v>0</v>
      </c>
      <c r="I13" s="201">
        <f>+'[4]HECHO DESP. 1 J. CARO'!P43</f>
        <v>0</v>
      </c>
      <c r="J13" s="202">
        <v>100</v>
      </c>
      <c r="K13" s="201">
        <v>908526</v>
      </c>
      <c r="L13" s="203">
        <f t="shared" si="1"/>
        <v>90852600</v>
      </c>
      <c r="M13" s="204">
        <v>0</v>
      </c>
      <c r="N13" s="201">
        <v>908526</v>
      </c>
      <c r="O13" s="201">
        <v>0</v>
      </c>
      <c r="P13" s="205">
        <f t="shared" si="2"/>
        <v>90852600</v>
      </c>
    </row>
    <row r="14" spans="1:16" ht="23.25" x14ac:dyDescent="0.25">
      <c r="A14" s="628"/>
      <c r="B14" s="304">
        <f t="shared" si="0"/>
        <v>7</v>
      </c>
      <c r="C14" s="688"/>
      <c r="D14" s="689"/>
      <c r="E14" s="145" t="s">
        <v>343</v>
      </c>
      <c r="F14" s="33" t="s">
        <v>20</v>
      </c>
      <c r="G14" s="200">
        <v>1092914322</v>
      </c>
      <c r="H14" s="201">
        <v>0</v>
      </c>
      <c r="I14" s="201">
        <f>+'[5]CARGO 13-QUINTILIANO TAMANIZA'!S152</f>
        <v>4568869.9599630339</v>
      </c>
      <c r="J14" s="202">
        <v>100</v>
      </c>
      <c r="K14" s="201">
        <v>908526</v>
      </c>
      <c r="L14" s="203">
        <f t="shared" si="1"/>
        <v>90852600</v>
      </c>
      <c r="M14" s="204">
        <v>0</v>
      </c>
      <c r="N14" s="201">
        <v>908526</v>
      </c>
      <c r="O14" s="201">
        <v>0</v>
      </c>
      <c r="P14" s="205">
        <f t="shared" si="2"/>
        <v>95421469.959963039</v>
      </c>
    </row>
    <row r="15" spans="1:16" ht="41.25" customHeight="1" x14ac:dyDescent="0.25">
      <c r="A15" s="628"/>
      <c r="B15" s="304">
        <f t="shared" si="0"/>
        <v>8</v>
      </c>
      <c r="C15" s="688"/>
      <c r="D15" s="689"/>
      <c r="E15" s="145" t="s">
        <v>344</v>
      </c>
      <c r="F15" s="33" t="s">
        <v>20</v>
      </c>
      <c r="G15" s="200">
        <v>1192820518</v>
      </c>
      <c r="H15" s="201">
        <v>0</v>
      </c>
      <c r="I15" s="201">
        <f>+'[5]CARGO 13-QUINTILIANO TAMANIZA'!S154</f>
        <v>6314573.8762935326</v>
      </c>
      <c r="J15" s="202">
        <v>100</v>
      </c>
      <c r="K15" s="201">
        <v>908526</v>
      </c>
      <c r="L15" s="203">
        <f t="shared" si="1"/>
        <v>90852600</v>
      </c>
      <c r="M15" s="204">
        <v>0</v>
      </c>
      <c r="N15" s="201">
        <v>908526</v>
      </c>
      <c r="O15" s="201">
        <v>0</v>
      </c>
      <c r="P15" s="205">
        <f t="shared" si="2"/>
        <v>97167173.87629354</v>
      </c>
    </row>
    <row r="16" spans="1:16" ht="23.25" x14ac:dyDescent="0.25">
      <c r="A16" s="628"/>
      <c r="B16" s="304">
        <f t="shared" si="0"/>
        <v>9</v>
      </c>
      <c r="C16" s="688"/>
      <c r="D16" s="689"/>
      <c r="E16" s="145" t="s">
        <v>345</v>
      </c>
      <c r="F16" s="33" t="s">
        <v>20</v>
      </c>
      <c r="G16" s="200">
        <v>1004965507</v>
      </c>
      <c r="H16" s="201">
        <v>0</v>
      </c>
      <c r="I16" s="201">
        <f>+'[5]CARGO 13-QUINTILIANO TAMANIZA'!S156</f>
        <v>17539239.047571994</v>
      </c>
      <c r="J16" s="202">
        <v>100</v>
      </c>
      <c r="K16" s="201">
        <v>908526</v>
      </c>
      <c r="L16" s="203">
        <f t="shared" si="1"/>
        <v>90852600</v>
      </c>
      <c r="M16" s="204">
        <v>0</v>
      </c>
      <c r="N16" s="201">
        <v>908526</v>
      </c>
      <c r="O16" s="201">
        <v>0</v>
      </c>
      <c r="P16" s="205">
        <f t="shared" si="2"/>
        <v>108391839.04757199</v>
      </c>
    </row>
    <row r="17" spans="1:16" ht="24" thickBot="1" x14ac:dyDescent="0.3">
      <c r="A17" s="625"/>
      <c r="B17" s="307">
        <f t="shared" si="0"/>
        <v>10</v>
      </c>
      <c r="C17" s="690"/>
      <c r="D17" s="691"/>
      <c r="E17" s="117" t="s">
        <v>346</v>
      </c>
      <c r="F17" s="47" t="s">
        <v>20</v>
      </c>
      <c r="G17" s="206">
        <v>1004965508</v>
      </c>
      <c r="H17" s="186">
        <v>0</v>
      </c>
      <c r="I17" s="186">
        <f>+'[5]CARGO 13-QUINTILIANO TAMANIZA'!S158</f>
        <v>23933881.19248905</v>
      </c>
      <c r="J17" s="187">
        <v>100</v>
      </c>
      <c r="K17" s="186">
        <v>908526</v>
      </c>
      <c r="L17" s="188">
        <f t="shared" si="1"/>
        <v>90852600</v>
      </c>
      <c r="M17" s="189">
        <v>0</v>
      </c>
      <c r="N17" s="186">
        <v>908526</v>
      </c>
      <c r="O17" s="186">
        <v>0</v>
      </c>
      <c r="P17" s="190">
        <f t="shared" si="2"/>
        <v>114786481.19248906</v>
      </c>
    </row>
    <row r="18" spans="1:16" ht="15.75" customHeight="1" thickBot="1" x14ac:dyDescent="0.3">
      <c r="A18" s="579" t="s">
        <v>0</v>
      </c>
      <c r="B18" s="577" t="s">
        <v>1</v>
      </c>
      <c r="C18" s="579" t="s">
        <v>2</v>
      </c>
      <c r="D18" s="579" t="s">
        <v>3</v>
      </c>
      <c r="E18" s="579" t="s">
        <v>4</v>
      </c>
      <c r="F18" s="581" t="s">
        <v>162</v>
      </c>
      <c r="G18" s="579" t="s">
        <v>3</v>
      </c>
      <c r="H18" s="583" t="s">
        <v>5</v>
      </c>
      <c r="I18" s="584"/>
      <c r="J18" s="584"/>
      <c r="K18" s="584"/>
      <c r="L18" s="584"/>
      <c r="M18" s="584"/>
      <c r="N18" s="584"/>
      <c r="O18" s="584"/>
      <c r="P18" s="585"/>
    </row>
    <row r="19" spans="1:16" ht="54.75" thickBot="1" x14ac:dyDescent="0.3">
      <c r="A19" s="580"/>
      <c r="B19" s="578"/>
      <c r="C19" s="580"/>
      <c r="D19" s="580"/>
      <c r="E19" s="580"/>
      <c r="F19" s="582"/>
      <c r="G19" s="580"/>
      <c r="H19" s="1" t="s">
        <v>6</v>
      </c>
      <c r="I19" s="1" t="s">
        <v>7</v>
      </c>
      <c r="J19" s="1" t="s">
        <v>8</v>
      </c>
      <c r="K19" s="1" t="s">
        <v>163</v>
      </c>
      <c r="L19" s="166" t="s">
        <v>10</v>
      </c>
      <c r="M19" s="1" t="s">
        <v>164</v>
      </c>
      <c r="N19" s="1" t="s">
        <v>163</v>
      </c>
      <c r="O19" s="167" t="s">
        <v>12</v>
      </c>
      <c r="P19" s="169" t="s">
        <v>13</v>
      </c>
    </row>
    <row r="20" spans="1:16" ht="23.25" x14ac:dyDescent="0.25">
      <c r="A20" s="684" t="s">
        <v>334</v>
      </c>
      <c r="B20" s="192">
        <v>1</v>
      </c>
      <c r="C20" s="171" t="s">
        <v>347</v>
      </c>
      <c r="D20" s="172" t="s">
        <v>348</v>
      </c>
      <c r="E20" s="591" t="s">
        <v>17</v>
      </c>
      <c r="F20" s="592"/>
      <c r="G20" s="593"/>
      <c r="H20" s="594" t="s">
        <v>168</v>
      </c>
      <c r="I20" s="587"/>
      <c r="J20" s="587"/>
      <c r="K20" s="587"/>
      <c r="L20" s="587"/>
      <c r="M20" s="587"/>
      <c r="N20" s="587"/>
      <c r="O20" s="587"/>
      <c r="P20" s="588"/>
    </row>
    <row r="21" spans="1:16" ht="39" customHeight="1" thickBot="1" x14ac:dyDescent="0.3">
      <c r="A21" s="692"/>
      <c r="B21" s="308">
        <f>+B20+1</f>
        <v>2</v>
      </c>
      <c r="C21" s="693"/>
      <c r="D21" s="694"/>
      <c r="E21" s="300" t="s">
        <v>349</v>
      </c>
      <c r="F21" s="301" t="s">
        <v>20</v>
      </c>
      <c r="G21" s="288">
        <v>35685247</v>
      </c>
      <c r="H21" s="177">
        <v>0</v>
      </c>
      <c r="I21" s="177">
        <f>+'[4]HECHO DESP. 1 J. CARO'!P49</f>
        <v>0</v>
      </c>
      <c r="J21" s="178">
        <v>35</v>
      </c>
      <c r="K21" s="177">
        <v>908526</v>
      </c>
      <c r="L21" s="179">
        <f>+J21*K21</f>
        <v>31798410</v>
      </c>
      <c r="M21" s="180">
        <v>0</v>
      </c>
      <c r="N21" s="177">
        <v>908526</v>
      </c>
      <c r="O21" s="177"/>
      <c r="P21" s="181">
        <f>+L21</f>
        <v>31798410</v>
      </c>
    </row>
    <row r="22" spans="1:16" ht="15.75" thickBot="1" x14ac:dyDescent="0.3">
      <c r="A22" s="579" t="s">
        <v>0</v>
      </c>
      <c r="B22" s="577" t="s">
        <v>1</v>
      </c>
      <c r="C22" s="579" t="s">
        <v>2</v>
      </c>
      <c r="D22" s="579" t="s">
        <v>3</v>
      </c>
      <c r="E22" s="579" t="s">
        <v>4</v>
      </c>
      <c r="F22" s="581" t="s">
        <v>162</v>
      </c>
      <c r="G22" s="579" t="s">
        <v>3</v>
      </c>
      <c r="H22" s="583" t="s">
        <v>5</v>
      </c>
      <c r="I22" s="584"/>
      <c r="J22" s="584"/>
      <c r="K22" s="584"/>
      <c r="L22" s="584"/>
      <c r="M22" s="584"/>
      <c r="N22" s="584"/>
      <c r="O22" s="584"/>
      <c r="P22" s="585"/>
    </row>
    <row r="23" spans="1:16" ht="54.75" thickBot="1" x14ac:dyDescent="0.3">
      <c r="A23" s="580"/>
      <c r="B23" s="578"/>
      <c r="C23" s="580"/>
      <c r="D23" s="580"/>
      <c r="E23" s="580"/>
      <c r="F23" s="582"/>
      <c r="G23" s="580"/>
      <c r="H23" s="1" t="s">
        <v>6</v>
      </c>
      <c r="I23" s="1" t="s">
        <v>7</v>
      </c>
      <c r="J23" s="1" t="s">
        <v>8</v>
      </c>
      <c r="K23" s="1" t="s">
        <v>163</v>
      </c>
      <c r="L23" s="166" t="s">
        <v>10</v>
      </c>
      <c r="M23" s="1" t="s">
        <v>164</v>
      </c>
      <c r="N23" s="1" t="s">
        <v>163</v>
      </c>
      <c r="O23" s="167" t="s">
        <v>12</v>
      </c>
      <c r="P23" s="169" t="s">
        <v>13</v>
      </c>
    </row>
    <row r="24" spans="1:16" ht="35.25" thickBot="1" x14ac:dyDescent="0.3">
      <c r="A24" s="684" t="s">
        <v>350</v>
      </c>
      <c r="B24" s="309">
        <v>1</v>
      </c>
      <c r="C24" s="63" t="s">
        <v>351</v>
      </c>
      <c r="D24" s="310" t="s">
        <v>352</v>
      </c>
      <c r="E24" s="591" t="s">
        <v>17</v>
      </c>
      <c r="F24" s="592"/>
      <c r="G24" s="593"/>
      <c r="H24" s="594" t="s">
        <v>168</v>
      </c>
      <c r="I24" s="587"/>
      <c r="J24" s="587"/>
      <c r="K24" s="587"/>
      <c r="L24" s="587"/>
      <c r="M24" s="587"/>
      <c r="N24" s="587"/>
      <c r="O24" s="587"/>
      <c r="P24" s="588"/>
    </row>
    <row r="25" spans="1:16" ht="24" thickBot="1" x14ac:dyDescent="0.3">
      <c r="A25" s="692"/>
      <c r="B25" s="311">
        <f>+B24+1</f>
        <v>2</v>
      </c>
      <c r="C25" s="695"/>
      <c r="D25" s="696"/>
      <c r="E25" s="312" t="s">
        <v>353</v>
      </c>
      <c r="F25" s="47" t="s">
        <v>20</v>
      </c>
      <c r="G25" s="206">
        <v>26294851</v>
      </c>
      <c r="H25" s="186">
        <v>0</v>
      </c>
      <c r="I25" s="186">
        <f>+'[4]HECHO DESP. 1 J. CARO'!P51</f>
        <v>0</v>
      </c>
      <c r="J25" s="187">
        <v>100</v>
      </c>
      <c r="K25" s="186">
        <v>908526</v>
      </c>
      <c r="L25" s="188">
        <f>+J25*K25</f>
        <v>90852600</v>
      </c>
      <c r="M25" s="189">
        <v>0</v>
      </c>
      <c r="N25" s="186">
        <v>908526</v>
      </c>
      <c r="O25" s="186"/>
      <c r="P25" s="190">
        <f>+L25</f>
        <v>90852600</v>
      </c>
    </row>
    <row r="26" spans="1:16" ht="36.75" customHeight="1" thickBot="1" x14ac:dyDescent="0.3">
      <c r="A26" s="692"/>
      <c r="B26" s="311">
        <f>+B25+1</f>
        <v>3</v>
      </c>
      <c r="C26" s="688"/>
      <c r="D26" s="697"/>
      <c r="E26" s="312" t="s">
        <v>354</v>
      </c>
      <c r="F26" s="47" t="s">
        <v>20</v>
      </c>
      <c r="G26" s="206">
        <v>4528121</v>
      </c>
      <c r="H26" s="186">
        <f>+'[5]CARGO 22-MOISES.MOSQUERA'!L21</f>
        <v>1200000</v>
      </c>
      <c r="I26" s="186">
        <f>+'[4]HECHO DESP. 1 J. CARO'!P52</f>
        <v>0</v>
      </c>
      <c r="J26" s="187">
        <v>100</v>
      </c>
      <c r="K26" s="186">
        <v>908526</v>
      </c>
      <c r="L26" s="188">
        <f>+J26*K26</f>
        <v>90852600</v>
      </c>
      <c r="M26" s="189">
        <v>0</v>
      </c>
      <c r="N26" s="186">
        <v>908526</v>
      </c>
      <c r="O26" s="186"/>
      <c r="P26" s="190">
        <f>+L26+H26</f>
        <v>92052600</v>
      </c>
    </row>
    <row r="27" spans="1:16" ht="28.5" customHeight="1" thickBot="1" x14ac:dyDescent="0.3">
      <c r="A27" s="692"/>
      <c r="B27" s="313">
        <f>+B26+1</f>
        <v>4</v>
      </c>
      <c r="C27" s="688"/>
      <c r="D27" s="697"/>
      <c r="E27" s="314" t="s">
        <v>355</v>
      </c>
      <c r="F27" s="301" t="s">
        <v>356</v>
      </c>
      <c r="G27" s="288">
        <v>1007214004</v>
      </c>
      <c r="H27" s="698" t="s">
        <v>357</v>
      </c>
      <c r="I27" s="699"/>
      <c r="J27" s="699"/>
      <c r="K27" s="699"/>
      <c r="L27" s="699"/>
      <c r="M27" s="699"/>
      <c r="N27" s="699"/>
      <c r="O27" s="699"/>
      <c r="P27" s="700"/>
    </row>
    <row r="28" spans="1:16" ht="37.5" customHeight="1" thickBot="1" x14ac:dyDescent="0.3">
      <c r="A28" s="579" t="s">
        <v>0</v>
      </c>
      <c r="B28" s="577" t="s">
        <v>1</v>
      </c>
      <c r="C28" s="579" t="s">
        <v>2</v>
      </c>
      <c r="D28" s="579" t="s">
        <v>3</v>
      </c>
      <c r="E28" s="579" t="s">
        <v>4</v>
      </c>
      <c r="F28" s="581" t="s">
        <v>162</v>
      </c>
      <c r="G28" s="579" t="s">
        <v>3</v>
      </c>
      <c r="H28" s="583" t="s">
        <v>5</v>
      </c>
      <c r="I28" s="584"/>
      <c r="J28" s="584"/>
      <c r="K28" s="584"/>
      <c r="L28" s="584"/>
      <c r="M28" s="584"/>
      <c r="N28" s="584"/>
      <c r="O28" s="584"/>
      <c r="P28" s="585"/>
    </row>
    <row r="29" spans="1:16" ht="45" customHeight="1" thickBot="1" x14ac:dyDescent="0.3">
      <c r="A29" s="580"/>
      <c r="B29" s="578"/>
      <c r="C29" s="580"/>
      <c r="D29" s="580"/>
      <c r="E29" s="580"/>
      <c r="F29" s="582"/>
      <c r="G29" s="580"/>
      <c r="H29" s="1" t="s">
        <v>6</v>
      </c>
      <c r="I29" s="1" t="s">
        <v>7</v>
      </c>
      <c r="J29" s="1" t="s">
        <v>8</v>
      </c>
      <c r="K29" s="1" t="s">
        <v>163</v>
      </c>
      <c r="L29" s="166" t="s">
        <v>10</v>
      </c>
      <c r="M29" s="1" t="s">
        <v>164</v>
      </c>
      <c r="N29" s="1" t="s">
        <v>163</v>
      </c>
      <c r="O29" s="167" t="s">
        <v>12</v>
      </c>
      <c r="P29" s="169" t="s">
        <v>13</v>
      </c>
    </row>
    <row r="30" spans="1:16" ht="23.25" x14ac:dyDescent="0.25">
      <c r="A30" s="624" t="s">
        <v>358</v>
      </c>
      <c r="B30" s="309">
        <v>1</v>
      </c>
      <c r="C30" s="63" t="s">
        <v>359</v>
      </c>
      <c r="D30" s="310" t="s">
        <v>360</v>
      </c>
      <c r="E30" s="701" t="s">
        <v>17</v>
      </c>
      <c r="F30" s="702"/>
      <c r="G30" s="703"/>
      <c r="H30" s="633" t="s">
        <v>168</v>
      </c>
      <c r="I30" s="634"/>
      <c r="J30" s="634"/>
      <c r="K30" s="634"/>
      <c r="L30" s="634"/>
      <c r="M30" s="634"/>
      <c r="N30" s="634"/>
      <c r="O30" s="634"/>
      <c r="P30" s="635"/>
    </row>
    <row r="31" spans="1:16" ht="45" customHeight="1" x14ac:dyDescent="0.25">
      <c r="A31" s="628"/>
      <c r="B31" s="311">
        <f>+B30+1</f>
        <v>2</v>
      </c>
      <c r="C31" s="704"/>
      <c r="D31" s="694"/>
      <c r="E31" s="145" t="s">
        <v>361</v>
      </c>
      <c r="F31" s="315" t="s">
        <v>20</v>
      </c>
      <c r="G31" s="200">
        <v>26324300</v>
      </c>
      <c r="H31" s="201">
        <v>1200000</v>
      </c>
      <c r="I31" s="201">
        <f>+'[5]CARGO 23- ARCADIO BOLIVAR'!S89</f>
        <v>267035413.90901411</v>
      </c>
      <c r="J31" s="202">
        <v>100</v>
      </c>
      <c r="K31" s="201">
        <v>908526</v>
      </c>
      <c r="L31" s="203">
        <f>+J31*K31</f>
        <v>90852600</v>
      </c>
      <c r="M31" s="163">
        <v>100</v>
      </c>
      <c r="N31" s="201">
        <v>908526</v>
      </c>
      <c r="O31" s="201">
        <f>+M31*N31</f>
        <v>90852600</v>
      </c>
      <c r="P31" s="205">
        <f>+H31+I31+L31+O31</f>
        <v>449940613.90901411</v>
      </c>
    </row>
    <row r="32" spans="1:16" ht="23.25" x14ac:dyDescent="0.25">
      <c r="A32" s="628"/>
      <c r="B32" s="311">
        <f>+B31+1</f>
        <v>3</v>
      </c>
      <c r="C32" s="688"/>
      <c r="D32" s="689"/>
      <c r="E32" s="174" t="s">
        <v>362</v>
      </c>
      <c r="F32" s="316" t="s">
        <v>20</v>
      </c>
      <c r="G32" s="317">
        <v>1078639080</v>
      </c>
      <c r="H32" s="705" t="s">
        <v>357</v>
      </c>
      <c r="I32" s="706"/>
      <c r="J32" s="706"/>
      <c r="K32" s="706"/>
      <c r="L32" s="706"/>
      <c r="M32" s="706"/>
      <c r="N32" s="706"/>
      <c r="O32" s="706"/>
      <c r="P32" s="707"/>
    </row>
    <row r="33" spans="1:16" ht="23.25" x14ac:dyDescent="0.25">
      <c r="A33" s="628"/>
      <c r="B33" s="311">
        <f>+B32+1</f>
        <v>4</v>
      </c>
      <c r="C33" s="688"/>
      <c r="D33" s="689"/>
      <c r="E33" s="174" t="s">
        <v>363</v>
      </c>
      <c r="F33" s="316" t="s">
        <v>364</v>
      </c>
      <c r="G33" s="317">
        <v>1004027838</v>
      </c>
      <c r="H33" s="201">
        <v>0</v>
      </c>
      <c r="I33" s="201">
        <f>+'[5]CARGO 23- ARCADIO BOLIVAR'!S92</f>
        <v>142681554.65975651</v>
      </c>
      <c r="J33" s="202">
        <v>100</v>
      </c>
      <c r="K33" s="201">
        <v>908526</v>
      </c>
      <c r="L33" s="203">
        <f>+J33*K33</f>
        <v>90852600</v>
      </c>
      <c r="M33" s="204">
        <v>0</v>
      </c>
      <c r="N33" s="201">
        <v>908526</v>
      </c>
      <c r="O33" s="201"/>
      <c r="P33" s="205">
        <f>+I33+L33</f>
        <v>233534154.65975651</v>
      </c>
    </row>
    <row r="34" spans="1:16" ht="23.25" x14ac:dyDescent="0.25">
      <c r="A34" s="628"/>
      <c r="B34" s="311">
        <f>+B33+1</f>
        <v>5</v>
      </c>
      <c r="C34" s="688"/>
      <c r="D34" s="689"/>
      <c r="E34" s="145" t="s">
        <v>365</v>
      </c>
      <c r="F34" s="318" t="s">
        <v>20</v>
      </c>
      <c r="G34" s="19">
        <v>15520486</v>
      </c>
      <c r="H34" s="201">
        <v>0</v>
      </c>
      <c r="I34" s="201">
        <f>+'[4]HECHO DESP. 1 J. CARO'!P57</f>
        <v>0</v>
      </c>
      <c r="J34" s="202">
        <v>100</v>
      </c>
      <c r="K34" s="201">
        <v>908526</v>
      </c>
      <c r="L34" s="203">
        <f>+J34*K34</f>
        <v>90852600</v>
      </c>
      <c r="M34" s="204">
        <v>0</v>
      </c>
      <c r="N34" s="201">
        <v>908526</v>
      </c>
      <c r="O34" s="201"/>
      <c r="P34" s="205">
        <f>+L34</f>
        <v>90852600</v>
      </c>
    </row>
    <row r="35" spans="1:16" ht="24" thickBot="1" x14ac:dyDescent="0.3">
      <c r="A35" s="625"/>
      <c r="B35" s="319">
        <f>+B34+1</f>
        <v>6</v>
      </c>
      <c r="C35" s="690"/>
      <c r="D35" s="691"/>
      <c r="E35" s="117" t="s">
        <v>366</v>
      </c>
      <c r="F35" s="320" t="s">
        <v>20</v>
      </c>
      <c r="G35" s="321">
        <v>43486767</v>
      </c>
      <c r="H35" s="186">
        <v>0</v>
      </c>
      <c r="I35" s="186">
        <f>+'[4]HECHO DESP. 1 J. CARO'!P58</f>
        <v>0</v>
      </c>
      <c r="J35" s="187">
        <v>100</v>
      </c>
      <c r="K35" s="186">
        <v>908526</v>
      </c>
      <c r="L35" s="188">
        <f>+J35*K35</f>
        <v>90852600</v>
      </c>
      <c r="M35" s="189">
        <v>0</v>
      </c>
      <c r="N35" s="186">
        <v>908526</v>
      </c>
      <c r="O35" s="186"/>
      <c r="P35" s="190">
        <f>+L35</f>
        <v>90852600</v>
      </c>
    </row>
    <row r="36" spans="1:16" ht="15.75" thickBot="1" x14ac:dyDescent="0.3">
      <c r="A36" s="579" t="s">
        <v>0</v>
      </c>
      <c r="B36" s="577" t="s">
        <v>1</v>
      </c>
      <c r="C36" s="579" t="s">
        <v>2</v>
      </c>
      <c r="D36" s="579" t="s">
        <v>3</v>
      </c>
      <c r="E36" s="579" t="s">
        <v>4</v>
      </c>
      <c r="F36" s="581" t="s">
        <v>162</v>
      </c>
      <c r="G36" s="579" t="s">
        <v>3</v>
      </c>
      <c r="H36" s="583" t="s">
        <v>5</v>
      </c>
      <c r="I36" s="584"/>
      <c r="J36" s="584"/>
      <c r="K36" s="584"/>
      <c r="L36" s="584"/>
      <c r="M36" s="584"/>
      <c r="N36" s="584"/>
      <c r="O36" s="584"/>
      <c r="P36" s="585"/>
    </row>
    <row r="37" spans="1:16" ht="54.75" thickBot="1" x14ac:dyDescent="0.3">
      <c r="A37" s="580"/>
      <c r="B37" s="578"/>
      <c r="C37" s="580"/>
      <c r="D37" s="580"/>
      <c r="E37" s="580"/>
      <c r="F37" s="582"/>
      <c r="G37" s="580"/>
      <c r="H37" s="1" t="s">
        <v>6</v>
      </c>
      <c r="I37" s="1" t="s">
        <v>7</v>
      </c>
      <c r="J37" s="1" t="s">
        <v>8</v>
      </c>
      <c r="K37" s="1" t="s">
        <v>163</v>
      </c>
      <c r="L37" s="166" t="s">
        <v>10</v>
      </c>
      <c r="M37" s="1" t="s">
        <v>164</v>
      </c>
      <c r="N37" s="1" t="s">
        <v>163</v>
      </c>
      <c r="O37" s="167" t="s">
        <v>12</v>
      </c>
      <c r="P37" s="169" t="s">
        <v>13</v>
      </c>
    </row>
    <row r="38" spans="1:16" ht="36.75" customHeight="1" thickBot="1" x14ac:dyDescent="0.3">
      <c r="A38" s="589" t="s">
        <v>367</v>
      </c>
      <c r="B38" s="322">
        <v>1</v>
      </c>
      <c r="C38" s="323" t="s">
        <v>368</v>
      </c>
      <c r="D38" s="324" t="s">
        <v>369</v>
      </c>
      <c r="E38" s="708" t="s">
        <v>17</v>
      </c>
      <c r="F38" s="709"/>
      <c r="G38" s="710"/>
      <c r="H38" s="711" t="s">
        <v>168</v>
      </c>
      <c r="I38" s="712"/>
      <c r="J38" s="712"/>
      <c r="K38" s="712"/>
      <c r="L38" s="712"/>
      <c r="M38" s="712"/>
      <c r="N38" s="712"/>
      <c r="O38" s="712"/>
      <c r="P38" s="713"/>
    </row>
    <row r="39" spans="1:16" ht="23.25" x14ac:dyDescent="0.25">
      <c r="A39" s="590"/>
      <c r="B39" s="311">
        <f>+B38+1</f>
        <v>2</v>
      </c>
      <c r="C39" s="714"/>
      <c r="D39" s="715"/>
      <c r="E39" s="145" t="s">
        <v>370</v>
      </c>
      <c r="F39" s="33" t="s">
        <v>20</v>
      </c>
      <c r="G39" s="200">
        <v>4528411</v>
      </c>
      <c r="H39" s="201">
        <f>+'[5]CARGO 24- CARLOS MORENO (2)'!G6</f>
        <v>600000</v>
      </c>
      <c r="I39" s="201">
        <v>0</v>
      </c>
      <c r="J39" s="202">
        <v>0</v>
      </c>
      <c r="K39" s="201">
        <v>908526</v>
      </c>
      <c r="L39" s="203">
        <f>+J39*K39</f>
        <v>0</v>
      </c>
      <c r="M39" s="163">
        <v>0</v>
      </c>
      <c r="N39" s="201">
        <v>908526</v>
      </c>
      <c r="O39" s="201">
        <f>+M39*N39</f>
        <v>0</v>
      </c>
      <c r="P39" s="205">
        <f>+H39</f>
        <v>600000</v>
      </c>
    </row>
    <row r="40" spans="1:16" ht="23.25" x14ac:dyDescent="0.25">
      <c r="A40" s="590"/>
      <c r="B40" s="311">
        <f>+B39+1</f>
        <v>3</v>
      </c>
      <c r="C40" s="716"/>
      <c r="D40" s="689"/>
      <c r="E40" s="145" t="s">
        <v>371</v>
      </c>
      <c r="F40" s="33" t="s">
        <v>20</v>
      </c>
      <c r="G40" s="200">
        <v>35587297</v>
      </c>
      <c r="H40" s="201">
        <f>+'[5]CARGO 24- CARLOS MORENO (2)'!G7</f>
        <v>600000</v>
      </c>
      <c r="I40" s="201">
        <v>0</v>
      </c>
      <c r="J40" s="202">
        <v>0</v>
      </c>
      <c r="K40" s="201">
        <v>908526</v>
      </c>
      <c r="L40" s="203">
        <f>+J40*K40</f>
        <v>0</v>
      </c>
      <c r="M40" s="163">
        <v>0</v>
      </c>
      <c r="N40" s="201">
        <v>908526</v>
      </c>
      <c r="O40" s="201">
        <f>+M40*N40</f>
        <v>0</v>
      </c>
      <c r="P40" s="205">
        <f>+H40</f>
        <v>600000</v>
      </c>
    </row>
    <row r="41" spans="1:16" ht="23.25" x14ac:dyDescent="0.25">
      <c r="A41" s="590"/>
      <c r="B41" s="311">
        <f>+B40+1</f>
        <v>4</v>
      </c>
      <c r="C41" s="716"/>
      <c r="D41" s="689"/>
      <c r="E41" s="145" t="s">
        <v>372</v>
      </c>
      <c r="F41" s="33" t="s">
        <v>20</v>
      </c>
      <c r="G41" s="200">
        <v>25001738</v>
      </c>
      <c r="H41" s="201"/>
      <c r="I41" s="201">
        <v>0</v>
      </c>
      <c r="J41" s="202">
        <v>25</v>
      </c>
      <c r="K41" s="201">
        <v>908526</v>
      </c>
      <c r="L41" s="203">
        <f>+J41*K41</f>
        <v>22713150</v>
      </c>
      <c r="M41" s="163">
        <v>0</v>
      </c>
      <c r="N41" s="201">
        <v>908526</v>
      </c>
      <c r="O41" s="201">
        <f>+M41*N41</f>
        <v>0</v>
      </c>
      <c r="P41" s="205">
        <f>+L41</f>
        <v>22713150</v>
      </c>
    </row>
    <row r="42" spans="1:16" ht="24" thickBot="1" x14ac:dyDescent="0.3">
      <c r="A42" s="590"/>
      <c r="B42" s="313">
        <f>+B41+1</f>
        <v>5</v>
      </c>
      <c r="C42" s="717"/>
      <c r="D42" s="691"/>
      <c r="E42" s="117" t="s">
        <v>373</v>
      </c>
      <c r="F42" s="47" t="s">
        <v>20</v>
      </c>
      <c r="G42" s="206">
        <v>25001541</v>
      </c>
      <c r="H42" s="186"/>
      <c r="I42" s="186">
        <v>0</v>
      </c>
      <c r="J42" s="187">
        <v>25</v>
      </c>
      <c r="K42" s="186">
        <v>908526</v>
      </c>
      <c r="L42" s="188">
        <f>+J42*K42</f>
        <v>22713150</v>
      </c>
      <c r="M42" s="68">
        <v>0</v>
      </c>
      <c r="N42" s="186">
        <v>908526</v>
      </c>
      <c r="O42" s="186">
        <f>+M42*N42</f>
        <v>0</v>
      </c>
      <c r="P42" s="190">
        <f>+L42</f>
        <v>22713150</v>
      </c>
    </row>
    <row r="43" spans="1:16" ht="15.75" thickBot="1" x14ac:dyDescent="0.3">
      <c r="A43" s="579" t="s">
        <v>0</v>
      </c>
      <c r="B43" s="577" t="s">
        <v>1</v>
      </c>
      <c r="C43" s="579" t="s">
        <v>2</v>
      </c>
      <c r="D43" s="579" t="s">
        <v>3</v>
      </c>
      <c r="E43" s="579" t="s">
        <v>4</v>
      </c>
      <c r="F43" s="581" t="s">
        <v>162</v>
      </c>
      <c r="G43" s="579" t="s">
        <v>3</v>
      </c>
      <c r="H43" s="583" t="s">
        <v>5</v>
      </c>
      <c r="I43" s="584"/>
      <c r="J43" s="584"/>
      <c r="K43" s="584"/>
      <c r="L43" s="584"/>
      <c r="M43" s="584"/>
      <c r="N43" s="584"/>
      <c r="O43" s="584"/>
      <c r="P43" s="585"/>
    </row>
    <row r="44" spans="1:16" ht="54.75" thickBot="1" x14ac:dyDescent="0.3">
      <c r="A44" s="580"/>
      <c r="B44" s="578"/>
      <c r="C44" s="580"/>
      <c r="D44" s="580"/>
      <c r="E44" s="580"/>
      <c r="F44" s="582"/>
      <c r="G44" s="580"/>
      <c r="H44" s="1" t="s">
        <v>6</v>
      </c>
      <c r="I44" s="1" t="s">
        <v>7</v>
      </c>
      <c r="J44" s="1" t="s">
        <v>8</v>
      </c>
      <c r="K44" s="1" t="s">
        <v>163</v>
      </c>
      <c r="L44" s="166" t="s">
        <v>10</v>
      </c>
      <c r="M44" s="1" t="s">
        <v>164</v>
      </c>
      <c r="N44" s="1" t="s">
        <v>163</v>
      </c>
      <c r="O44" s="167" t="s">
        <v>12</v>
      </c>
      <c r="P44" s="169" t="s">
        <v>13</v>
      </c>
    </row>
    <row r="45" spans="1:16" ht="42.75" customHeight="1" thickBot="1" x14ac:dyDescent="0.3">
      <c r="A45" s="718" t="s">
        <v>374</v>
      </c>
      <c r="B45" s="311">
        <v>1</v>
      </c>
      <c r="C45" s="312" t="s">
        <v>375</v>
      </c>
      <c r="D45" s="325" t="s">
        <v>376</v>
      </c>
      <c r="E45" s="701" t="s">
        <v>17</v>
      </c>
      <c r="F45" s="702"/>
      <c r="G45" s="703"/>
      <c r="H45" s="633" t="s">
        <v>168</v>
      </c>
      <c r="I45" s="634"/>
      <c r="J45" s="634"/>
      <c r="K45" s="634"/>
      <c r="L45" s="634"/>
      <c r="M45" s="634"/>
      <c r="N45" s="634"/>
      <c r="O45" s="634"/>
      <c r="P45" s="635"/>
    </row>
    <row r="46" spans="1:16" ht="23.25" x14ac:dyDescent="0.25">
      <c r="A46" s="718"/>
      <c r="B46" s="311">
        <f>+B45+1</f>
        <v>2</v>
      </c>
      <c r="C46" s="695"/>
      <c r="D46" s="715"/>
      <c r="E46" s="174" t="s">
        <v>377</v>
      </c>
      <c r="F46" s="18" t="s">
        <v>378</v>
      </c>
      <c r="G46" s="326">
        <v>24998926</v>
      </c>
      <c r="H46" s="201">
        <f>+'[5]CARGO 26-ELIAS EUSSE GIRALDO'!V31</f>
        <v>1200000</v>
      </c>
      <c r="I46" s="201">
        <f>+'[4]HECHO DESP. 1 J. CARO'!P65</f>
        <v>0</v>
      </c>
      <c r="J46" s="202">
        <v>100</v>
      </c>
      <c r="K46" s="201">
        <v>908526</v>
      </c>
      <c r="L46" s="203">
        <f>+J46*K46</f>
        <v>90852600</v>
      </c>
      <c r="M46" s="204">
        <v>0</v>
      </c>
      <c r="N46" s="201">
        <v>908526</v>
      </c>
      <c r="O46" s="201">
        <f>+M46*N46</f>
        <v>0</v>
      </c>
      <c r="P46" s="242">
        <f>+H46+L46</f>
        <v>92052600</v>
      </c>
    </row>
    <row r="47" spans="1:16" ht="23.25" x14ac:dyDescent="0.25">
      <c r="A47" s="718"/>
      <c r="B47" s="311">
        <f>+B46+1</f>
        <v>3</v>
      </c>
      <c r="C47" s="688"/>
      <c r="D47" s="689"/>
      <c r="E47" s="174" t="s">
        <v>379</v>
      </c>
      <c r="F47" s="18" t="s">
        <v>378</v>
      </c>
      <c r="G47" s="326">
        <v>1365164</v>
      </c>
      <c r="H47" s="201">
        <v>0</v>
      </c>
      <c r="I47" s="201">
        <f>+'[4]HECHO DESP. 1 J. CARO'!P66</f>
        <v>0</v>
      </c>
      <c r="J47" s="202">
        <v>100</v>
      </c>
      <c r="K47" s="201">
        <v>908526</v>
      </c>
      <c r="L47" s="203">
        <f>+J47*K47</f>
        <v>90852600</v>
      </c>
      <c r="M47" s="204">
        <v>0</v>
      </c>
      <c r="N47" s="201">
        <v>908526</v>
      </c>
      <c r="O47" s="201">
        <f>+M47*N47</f>
        <v>0</v>
      </c>
      <c r="P47" s="242">
        <f>+L47</f>
        <v>90852600</v>
      </c>
    </row>
    <row r="48" spans="1:16" ht="15.75" thickBot="1" x14ac:dyDescent="0.3">
      <c r="A48" s="719"/>
      <c r="B48" s="327">
        <f>+B47+1</f>
        <v>4</v>
      </c>
      <c r="C48" s="688"/>
      <c r="D48" s="689"/>
      <c r="E48" s="328" t="s">
        <v>380</v>
      </c>
      <c r="F48" s="329" t="s">
        <v>378</v>
      </c>
      <c r="G48" s="330">
        <v>9956373</v>
      </c>
      <c r="H48" s="177">
        <v>0</v>
      </c>
      <c r="I48" s="177">
        <f>+'[4]HECHO DESP. 1 J. CARO'!P67</f>
        <v>0</v>
      </c>
      <c r="J48" s="178">
        <v>50</v>
      </c>
      <c r="K48" s="177">
        <v>908526</v>
      </c>
      <c r="L48" s="179">
        <f>+J48*K48</f>
        <v>45426300</v>
      </c>
      <c r="M48" s="180">
        <v>0</v>
      </c>
      <c r="N48" s="177">
        <v>908526</v>
      </c>
      <c r="O48" s="201">
        <f>+M48*N48</f>
        <v>0</v>
      </c>
      <c r="P48" s="331">
        <f>+L48</f>
        <v>45426300</v>
      </c>
    </row>
    <row r="49" spans="1:16" ht="15.75" thickBot="1" x14ac:dyDescent="0.3">
      <c r="A49" s="575" t="s">
        <v>0</v>
      </c>
      <c r="B49" s="577" t="s">
        <v>1</v>
      </c>
      <c r="C49" s="579" t="s">
        <v>2</v>
      </c>
      <c r="D49" s="579" t="s">
        <v>3</v>
      </c>
      <c r="E49" s="579" t="s">
        <v>4</v>
      </c>
      <c r="F49" s="581" t="s">
        <v>162</v>
      </c>
      <c r="G49" s="579" t="s">
        <v>3</v>
      </c>
      <c r="H49" s="583" t="s">
        <v>5</v>
      </c>
      <c r="I49" s="584"/>
      <c r="J49" s="584"/>
      <c r="K49" s="584"/>
      <c r="L49" s="584"/>
      <c r="M49" s="584"/>
      <c r="N49" s="584"/>
      <c r="O49" s="584"/>
      <c r="P49" s="585"/>
    </row>
    <row r="50" spans="1:16" ht="54.75" thickBot="1" x14ac:dyDescent="0.3">
      <c r="A50" s="576"/>
      <c r="B50" s="578"/>
      <c r="C50" s="580"/>
      <c r="D50" s="580"/>
      <c r="E50" s="580"/>
      <c r="F50" s="582"/>
      <c r="G50" s="580"/>
      <c r="H50" s="1" t="s">
        <v>6</v>
      </c>
      <c r="I50" s="1" t="s">
        <v>7</v>
      </c>
      <c r="J50" s="1" t="s">
        <v>8</v>
      </c>
      <c r="K50" s="1" t="s">
        <v>163</v>
      </c>
      <c r="L50" s="166" t="s">
        <v>10</v>
      </c>
      <c r="M50" s="1" t="s">
        <v>164</v>
      </c>
      <c r="N50" s="1" t="s">
        <v>163</v>
      </c>
      <c r="O50" s="167" t="s">
        <v>12</v>
      </c>
      <c r="P50" s="191" t="s">
        <v>13</v>
      </c>
    </row>
    <row r="51" spans="1:16" ht="30" customHeight="1" thickBot="1" x14ac:dyDescent="0.3">
      <c r="A51" s="720" t="s">
        <v>381</v>
      </c>
      <c r="B51" s="332">
        <v>1</v>
      </c>
      <c r="C51" s="333" t="s">
        <v>382</v>
      </c>
      <c r="D51" s="325" t="s">
        <v>383</v>
      </c>
      <c r="E51" s="708" t="s">
        <v>17</v>
      </c>
      <c r="F51" s="709"/>
      <c r="G51" s="710"/>
      <c r="H51" s="711" t="s">
        <v>168</v>
      </c>
      <c r="I51" s="712"/>
      <c r="J51" s="712"/>
      <c r="K51" s="712"/>
      <c r="L51" s="712"/>
      <c r="M51" s="712"/>
      <c r="N51" s="712"/>
      <c r="O51" s="712"/>
      <c r="P51" s="713"/>
    </row>
    <row r="52" spans="1:16" ht="23.25" x14ac:dyDescent="0.25">
      <c r="A52" s="721"/>
      <c r="B52" s="334">
        <f>+B51+1</f>
        <v>2</v>
      </c>
      <c r="C52" s="688"/>
      <c r="D52" s="689"/>
      <c r="E52" s="335" t="s">
        <v>384</v>
      </c>
      <c r="F52" s="336" t="s">
        <v>378</v>
      </c>
      <c r="G52" s="337">
        <v>35595266</v>
      </c>
      <c r="H52" s="235">
        <f>+'[5]CARGO 42-JAVIER ARCE QUERAGAMA'!P18</f>
        <v>5394446.0888888892</v>
      </c>
      <c r="I52" s="235">
        <f>+'[4]HECHO DESP. 1 J. CARO'!P69</f>
        <v>0</v>
      </c>
      <c r="J52" s="236">
        <v>150</v>
      </c>
      <c r="K52" s="235">
        <v>908526</v>
      </c>
      <c r="L52" s="338">
        <f t="shared" ref="L52:L58" si="3">+J52*K52</f>
        <v>136278900</v>
      </c>
      <c r="M52" s="339">
        <v>0</v>
      </c>
      <c r="N52" s="235">
        <v>908526</v>
      </c>
      <c r="O52" s="235">
        <f t="shared" ref="O52:O57" si="4">+M52*N52</f>
        <v>0</v>
      </c>
      <c r="P52" s="340">
        <f>+H52+L52</f>
        <v>141673346.08888888</v>
      </c>
    </row>
    <row r="53" spans="1:16" ht="23.25" x14ac:dyDescent="0.25">
      <c r="A53" s="721"/>
      <c r="B53" s="341">
        <f t="shared" ref="B53:B58" si="5">+B52+1</f>
        <v>3</v>
      </c>
      <c r="C53" s="688"/>
      <c r="D53" s="689"/>
      <c r="E53" s="174" t="s">
        <v>385</v>
      </c>
      <c r="F53" s="18" t="s">
        <v>378</v>
      </c>
      <c r="G53" s="326">
        <v>18603339</v>
      </c>
      <c r="H53" s="201">
        <f>+'[5]CARGO 26-ELIAS EUSSE GIRALDO'!V36</f>
        <v>0</v>
      </c>
      <c r="I53" s="201">
        <f>+'[4]HECHO DESP. 1 J. CARO'!P70</f>
        <v>0</v>
      </c>
      <c r="J53" s="202">
        <v>100</v>
      </c>
      <c r="K53" s="201">
        <v>908526</v>
      </c>
      <c r="L53" s="203">
        <f t="shared" si="3"/>
        <v>90852600</v>
      </c>
      <c r="M53" s="204">
        <v>0</v>
      </c>
      <c r="N53" s="201">
        <v>908526</v>
      </c>
      <c r="O53" s="201">
        <f t="shared" si="4"/>
        <v>0</v>
      </c>
      <c r="P53" s="205">
        <f>+L53</f>
        <v>90852600</v>
      </c>
    </row>
    <row r="54" spans="1:16" ht="34.5" x14ac:dyDescent="0.25">
      <c r="A54" s="721"/>
      <c r="B54" s="341">
        <f t="shared" si="5"/>
        <v>4</v>
      </c>
      <c r="C54" s="688"/>
      <c r="D54" s="689"/>
      <c r="E54" s="174" t="s">
        <v>386</v>
      </c>
      <c r="F54" s="18" t="s">
        <v>378</v>
      </c>
      <c r="G54" s="326">
        <v>1078177965</v>
      </c>
      <c r="H54" s="201">
        <f>+'[5]CARGO 26-ELIAS EUSSE GIRALDO'!V37</f>
        <v>0</v>
      </c>
      <c r="I54" s="201">
        <f>+'[4]HECHO DESP. 1 J. CARO'!P71</f>
        <v>0</v>
      </c>
      <c r="J54" s="202">
        <v>100</v>
      </c>
      <c r="K54" s="201">
        <v>908526</v>
      </c>
      <c r="L54" s="203">
        <f t="shared" si="3"/>
        <v>90852600</v>
      </c>
      <c r="M54" s="204">
        <v>0</v>
      </c>
      <c r="N54" s="201">
        <v>908526</v>
      </c>
      <c r="O54" s="201">
        <f t="shared" si="4"/>
        <v>0</v>
      </c>
      <c r="P54" s="205">
        <f>+L54</f>
        <v>90852600</v>
      </c>
    </row>
    <row r="55" spans="1:16" ht="23.25" x14ac:dyDescent="0.25">
      <c r="A55" s="721"/>
      <c r="B55" s="341">
        <f t="shared" si="5"/>
        <v>5</v>
      </c>
      <c r="C55" s="688"/>
      <c r="D55" s="689"/>
      <c r="E55" s="174" t="s">
        <v>387</v>
      </c>
      <c r="F55" s="18" t="s">
        <v>378</v>
      </c>
      <c r="G55" s="326">
        <v>1093532283</v>
      </c>
      <c r="H55" s="201">
        <f>+'[5]CARGO 26-ELIAS EUSSE GIRALDO'!V38</f>
        <v>0</v>
      </c>
      <c r="I55" s="201">
        <f>+'[4]HECHO DESP. 1 J. CARO'!P72</f>
        <v>0</v>
      </c>
      <c r="J55" s="202">
        <v>100</v>
      </c>
      <c r="K55" s="201">
        <v>908526</v>
      </c>
      <c r="L55" s="203">
        <f t="shared" si="3"/>
        <v>90852600</v>
      </c>
      <c r="M55" s="204">
        <v>0</v>
      </c>
      <c r="N55" s="201">
        <v>908526</v>
      </c>
      <c r="O55" s="201">
        <f t="shared" si="4"/>
        <v>0</v>
      </c>
      <c r="P55" s="205">
        <f t="shared" ref="P55:P58" si="6">+L55</f>
        <v>90852600</v>
      </c>
    </row>
    <row r="56" spans="1:16" ht="23.25" x14ac:dyDescent="0.25">
      <c r="A56" s="721"/>
      <c r="B56" s="341">
        <f t="shared" si="5"/>
        <v>6</v>
      </c>
      <c r="C56" s="688"/>
      <c r="D56" s="689"/>
      <c r="E56" s="174" t="s">
        <v>388</v>
      </c>
      <c r="F56" s="18" t="s">
        <v>378</v>
      </c>
      <c r="G56" s="326">
        <v>1093533237</v>
      </c>
      <c r="H56" s="201">
        <f>+'[5]CARGO 26-ELIAS EUSSE GIRALDO'!V39</f>
        <v>0</v>
      </c>
      <c r="I56" s="201">
        <f>+'[4]HECHO DESP. 1 J. CARO'!P73</f>
        <v>0</v>
      </c>
      <c r="J56" s="202">
        <v>50</v>
      </c>
      <c r="K56" s="201">
        <v>908526</v>
      </c>
      <c r="L56" s="203">
        <f t="shared" si="3"/>
        <v>45426300</v>
      </c>
      <c r="M56" s="204">
        <v>0</v>
      </c>
      <c r="N56" s="201">
        <v>908526</v>
      </c>
      <c r="O56" s="201">
        <f t="shared" si="4"/>
        <v>0</v>
      </c>
      <c r="P56" s="205">
        <f t="shared" si="6"/>
        <v>45426300</v>
      </c>
    </row>
    <row r="57" spans="1:16" ht="23.25" x14ac:dyDescent="0.25">
      <c r="A57" s="721"/>
      <c r="B57" s="341">
        <f t="shared" si="5"/>
        <v>7</v>
      </c>
      <c r="C57" s="688"/>
      <c r="D57" s="689"/>
      <c r="E57" s="174" t="s">
        <v>389</v>
      </c>
      <c r="F57" s="18" t="s">
        <v>378</v>
      </c>
      <c r="G57" s="19">
        <v>1093533278</v>
      </c>
      <c r="H57" s="201">
        <f>+'[5]CARGO 26-ELIAS EUSSE GIRALDO'!V40</f>
        <v>0</v>
      </c>
      <c r="I57" s="201">
        <f>+'[4]HECHO DESP. 1 J. CARO'!P74</f>
        <v>0</v>
      </c>
      <c r="J57" s="202">
        <v>100</v>
      </c>
      <c r="K57" s="201">
        <v>908526</v>
      </c>
      <c r="L57" s="203">
        <f t="shared" si="3"/>
        <v>90852600</v>
      </c>
      <c r="M57" s="204">
        <v>0</v>
      </c>
      <c r="N57" s="201">
        <v>908526</v>
      </c>
      <c r="O57" s="201">
        <f t="shared" si="4"/>
        <v>0</v>
      </c>
      <c r="P57" s="205">
        <f t="shared" si="6"/>
        <v>90852600</v>
      </c>
    </row>
    <row r="58" spans="1:16" ht="24" thickBot="1" x14ac:dyDescent="0.3">
      <c r="A58" s="722"/>
      <c r="B58" s="342">
        <f t="shared" si="5"/>
        <v>8</v>
      </c>
      <c r="C58" s="690"/>
      <c r="D58" s="691"/>
      <c r="E58" s="183" t="s">
        <v>390</v>
      </c>
      <c r="F58" s="24" t="s">
        <v>378</v>
      </c>
      <c r="G58" s="25">
        <v>1093533234</v>
      </c>
      <c r="H58" s="186">
        <f>+'[5]CARGO 26-ELIAS EUSSE GIRALDO'!V41</f>
        <v>0</v>
      </c>
      <c r="I58" s="186">
        <f>+'[4]HECHO DESP. 1 J. CARO'!P75</f>
        <v>0</v>
      </c>
      <c r="J58" s="187">
        <v>100</v>
      </c>
      <c r="K58" s="186">
        <v>908526</v>
      </c>
      <c r="L58" s="188">
        <f t="shared" si="3"/>
        <v>90852600</v>
      </c>
      <c r="M58" s="189">
        <v>0</v>
      </c>
      <c r="N58" s="186">
        <v>908526</v>
      </c>
      <c r="O58" s="186">
        <f>+M58*N58</f>
        <v>0</v>
      </c>
      <c r="P58" s="190">
        <f t="shared" si="6"/>
        <v>90852600</v>
      </c>
    </row>
    <row r="59" spans="1:16" ht="15.75" thickBot="1" x14ac:dyDescent="0.3">
      <c r="A59" s="579" t="s">
        <v>0</v>
      </c>
      <c r="B59" s="577" t="s">
        <v>1</v>
      </c>
      <c r="C59" s="579" t="s">
        <v>2</v>
      </c>
      <c r="D59" s="579" t="s">
        <v>3</v>
      </c>
      <c r="E59" s="579" t="s">
        <v>4</v>
      </c>
      <c r="F59" s="581" t="s">
        <v>162</v>
      </c>
      <c r="G59" s="579" t="s">
        <v>3</v>
      </c>
      <c r="H59" s="583" t="s">
        <v>5</v>
      </c>
      <c r="I59" s="584"/>
      <c r="J59" s="584"/>
      <c r="K59" s="584"/>
      <c r="L59" s="584"/>
      <c r="M59" s="584"/>
      <c r="N59" s="584"/>
      <c r="O59" s="584"/>
      <c r="P59" s="585"/>
    </row>
    <row r="60" spans="1:16" ht="54.75" thickBot="1" x14ac:dyDescent="0.3">
      <c r="A60" s="580"/>
      <c r="B60" s="578"/>
      <c r="C60" s="580"/>
      <c r="D60" s="580"/>
      <c r="E60" s="580"/>
      <c r="F60" s="582"/>
      <c r="G60" s="580"/>
      <c r="H60" s="1" t="s">
        <v>6</v>
      </c>
      <c r="I60" s="1" t="s">
        <v>7</v>
      </c>
      <c r="J60" s="1" t="s">
        <v>8</v>
      </c>
      <c r="K60" s="1" t="s">
        <v>163</v>
      </c>
      <c r="L60" s="166" t="s">
        <v>10</v>
      </c>
      <c r="M60" s="1" t="s">
        <v>164</v>
      </c>
      <c r="N60" s="1" t="s">
        <v>163</v>
      </c>
      <c r="O60" s="167" t="s">
        <v>12</v>
      </c>
      <c r="P60" s="169" t="s">
        <v>13</v>
      </c>
    </row>
    <row r="61" spans="1:16" ht="54.75" customHeight="1" thickBot="1" x14ac:dyDescent="0.3">
      <c r="A61" s="684" t="s">
        <v>391</v>
      </c>
      <c r="B61" s="309">
        <v>1</v>
      </c>
      <c r="C61" s="343" t="s">
        <v>392</v>
      </c>
      <c r="D61" s="325" t="s">
        <v>393</v>
      </c>
      <c r="E61" s="701" t="s">
        <v>17</v>
      </c>
      <c r="F61" s="702"/>
      <c r="G61" s="703"/>
      <c r="H61" s="633" t="s">
        <v>168</v>
      </c>
      <c r="I61" s="634"/>
      <c r="J61" s="634"/>
      <c r="K61" s="634"/>
      <c r="L61" s="634"/>
      <c r="M61" s="634"/>
      <c r="N61" s="634"/>
      <c r="O61" s="634"/>
      <c r="P61" s="635"/>
    </row>
    <row r="62" spans="1:16" ht="26.25" customHeight="1" thickBot="1" x14ac:dyDescent="0.3">
      <c r="A62" s="685"/>
      <c r="B62" s="344">
        <f>+B61+1</f>
        <v>2</v>
      </c>
      <c r="C62" s="723"/>
      <c r="D62" s="723"/>
      <c r="E62" s="345" t="s">
        <v>394</v>
      </c>
      <c r="F62" s="346" t="s">
        <v>378</v>
      </c>
      <c r="G62" s="347">
        <v>26323018</v>
      </c>
      <c r="H62" s="348">
        <f>+'[5]CARGO 44- JAIME ALBERTO ZAPATA '!G5</f>
        <v>1200000</v>
      </c>
      <c r="I62" s="348">
        <f>+'[4]HECHO DESP. 1 J. CARO'!P77</f>
        <v>0</v>
      </c>
      <c r="J62" s="349">
        <v>100</v>
      </c>
      <c r="K62" s="348">
        <v>908526</v>
      </c>
      <c r="L62" s="350">
        <f>+J62*K62</f>
        <v>90852600</v>
      </c>
      <c r="M62" s="351">
        <v>0</v>
      </c>
      <c r="N62" s="348">
        <v>908526</v>
      </c>
      <c r="O62" s="348">
        <f>+M62*N62</f>
        <v>0</v>
      </c>
      <c r="P62" s="352">
        <f>+H62+L62</f>
        <v>92052600</v>
      </c>
    </row>
    <row r="63" spans="1:16" ht="22.5" customHeight="1" thickBot="1" x14ac:dyDescent="0.3">
      <c r="A63" s="579" t="s">
        <v>0</v>
      </c>
      <c r="B63" s="577" t="s">
        <v>1</v>
      </c>
      <c r="C63" s="579" t="s">
        <v>2</v>
      </c>
      <c r="D63" s="579" t="s">
        <v>3</v>
      </c>
      <c r="E63" s="579" t="s">
        <v>4</v>
      </c>
      <c r="F63" s="581" t="s">
        <v>162</v>
      </c>
      <c r="G63" s="579" t="s">
        <v>3</v>
      </c>
      <c r="H63" s="583" t="s">
        <v>5</v>
      </c>
      <c r="I63" s="584"/>
      <c r="J63" s="584"/>
      <c r="K63" s="584"/>
      <c r="L63" s="584"/>
      <c r="M63" s="584"/>
      <c r="N63" s="584"/>
      <c r="O63" s="584"/>
      <c r="P63" s="585"/>
    </row>
    <row r="64" spans="1:16" ht="51.75" customHeight="1" thickBot="1" x14ac:dyDescent="0.3">
      <c r="A64" s="580"/>
      <c r="B64" s="578"/>
      <c r="C64" s="580"/>
      <c r="D64" s="580"/>
      <c r="E64" s="580"/>
      <c r="F64" s="582"/>
      <c r="G64" s="580"/>
      <c r="H64" s="1" t="s">
        <v>6</v>
      </c>
      <c r="I64" s="1" t="s">
        <v>7</v>
      </c>
      <c r="J64" s="1" t="s">
        <v>8</v>
      </c>
      <c r="K64" s="1" t="s">
        <v>163</v>
      </c>
      <c r="L64" s="166" t="s">
        <v>10</v>
      </c>
      <c r="M64" s="1" t="s">
        <v>164</v>
      </c>
      <c r="N64" s="1" t="s">
        <v>163</v>
      </c>
      <c r="O64" s="167" t="s">
        <v>12</v>
      </c>
      <c r="P64" s="191" t="s">
        <v>13</v>
      </c>
    </row>
    <row r="65" spans="1:16" ht="44.25" customHeight="1" thickBot="1" x14ac:dyDescent="0.3">
      <c r="A65" s="720" t="s">
        <v>395</v>
      </c>
      <c r="B65" s="353">
        <v>1</v>
      </c>
      <c r="C65" s="343" t="s">
        <v>396</v>
      </c>
      <c r="D65" s="325" t="s">
        <v>397</v>
      </c>
      <c r="E65" s="701" t="s">
        <v>17</v>
      </c>
      <c r="F65" s="702"/>
      <c r="G65" s="703"/>
      <c r="H65" s="633" t="s">
        <v>168</v>
      </c>
      <c r="I65" s="634"/>
      <c r="J65" s="634"/>
      <c r="K65" s="634"/>
      <c r="L65" s="634"/>
      <c r="M65" s="634"/>
      <c r="N65" s="634"/>
      <c r="O65" s="634"/>
      <c r="P65" s="635"/>
    </row>
    <row r="66" spans="1:16" ht="42.75" customHeight="1" thickBot="1" x14ac:dyDescent="0.3">
      <c r="A66" s="721"/>
      <c r="B66" s="354">
        <f>+B65+1</f>
        <v>2</v>
      </c>
      <c r="C66" s="724"/>
      <c r="D66" s="696"/>
      <c r="E66" s="355" t="s">
        <v>398</v>
      </c>
      <c r="F66" s="346" t="s">
        <v>378</v>
      </c>
      <c r="G66" s="347">
        <v>1078638561</v>
      </c>
      <c r="H66" s="348">
        <f>+'[5]CARGO 44- JAIME ALBERTO ZAPATA '!G7</f>
        <v>0</v>
      </c>
      <c r="I66" s="348">
        <f>+'[5]CARGO44- ANGELA MARIA RESTREPO'!H49</f>
        <v>101457518.22154377</v>
      </c>
      <c r="J66" s="349">
        <v>100</v>
      </c>
      <c r="K66" s="348">
        <v>908526</v>
      </c>
      <c r="L66" s="350">
        <f>+J66*K66</f>
        <v>90852600</v>
      </c>
      <c r="M66" s="351">
        <v>0</v>
      </c>
      <c r="N66" s="348">
        <v>908526</v>
      </c>
      <c r="O66" s="348">
        <f>+M66*N66</f>
        <v>0</v>
      </c>
      <c r="P66" s="352">
        <f>+I66+L66</f>
        <v>192310118.22154379</v>
      </c>
    </row>
    <row r="67" spans="1:16" ht="39" customHeight="1" thickBot="1" x14ac:dyDescent="0.3">
      <c r="A67" s="721"/>
      <c r="B67" s="354">
        <f t="shared" ref="B67:B78" si="7">+B66+1</f>
        <v>3</v>
      </c>
      <c r="C67" s="725"/>
      <c r="D67" s="697"/>
      <c r="E67" s="356" t="s">
        <v>399</v>
      </c>
      <c r="F67" s="346" t="s">
        <v>378</v>
      </c>
      <c r="G67" s="347">
        <v>1148451759</v>
      </c>
      <c r="H67" s="348">
        <f>+'[5]CARGO 44- JAIME ALBERTO ZAPATA '!G8</f>
        <v>0</v>
      </c>
      <c r="I67" s="348">
        <f>+'[5]CARGO44- ANGELA MARIA RESTREPO'!H67</f>
        <v>112664142.86414975</v>
      </c>
      <c r="J67" s="349">
        <v>100</v>
      </c>
      <c r="K67" s="348">
        <v>908526</v>
      </c>
      <c r="L67" s="350">
        <f>+J67*K67</f>
        <v>90852600</v>
      </c>
      <c r="M67" s="351">
        <v>0</v>
      </c>
      <c r="N67" s="348">
        <v>908526</v>
      </c>
      <c r="O67" s="348">
        <f>+M67*N67</f>
        <v>0</v>
      </c>
      <c r="P67" s="352">
        <f t="shared" ref="P67" si="8">+I67+L67</f>
        <v>203516742.86414975</v>
      </c>
    </row>
    <row r="68" spans="1:16" ht="39.75" customHeight="1" thickBot="1" x14ac:dyDescent="0.3">
      <c r="A68" s="722"/>
      <c r="B68" s="354">
        <f t="shared" si="7"/>
        <v>4</v>
      </c>
      <c r="C68" s="725"/>
      <c r="D68" s="697"/>
      <c r="E68" s="356" t="s">
        <v>400</v>
      </c>
      <c r="F68" s="346" t="s">
        <v>378</v>
      </c>
      <c r="G68" s="347">
        <v>26323080</v>
      </c>
      <c r="H68" s="348">
        <f>+'[5]CARGO44- ANGELA MARIA RESTREPO'!P81</f>
        <v>1200000</v>
      </c>
      <c r="I68" s="348">
        <f>+'[4]HECHO DESP. 1 J. CARO'!P81</f>
        <v>0</v>
      </c>
      <c r="J68" s="349">
        <v>50</v>
      </c>
      <c r="K68" s="348">
        <v>908526</v>
      </c>
      <c r="L68" s="350">
        <f>+J68*K68</f>
        <v>45426300</v>
      </c>
      <c r="M68" s="351">
        <v>0</v>
      </c>
      <c r="N68" s="348">
        <v>908526</v>
      </c>
      <c r="O68" s="348">
        <f>+M68*N68</f>
        <v>0</v>
      </c>
      <c r="P68" s="352">
        <f>+H68+L68</f>
        <v>46626300</v>
      </c>
    </row>
    <row r="69" spans="1:16" ht="27.75" customHeight="1" thickBot="1" x14ac:dyDescent="0.3">
      <c r="A69" s="579" t="s">
        <v>0</v>
      </c>
      <c r="B69" s="577" t="s">
        <v>1</v>
      </c>
      <c r="C69" s="579" t="s">
        <v>2</v>
      </c>
      <c r="D69" s="579" t="s">
        <v>3</v>
      </c>
      <c r="E69" s="579" t="s">
        <v>4</v>
      </c>
      <c r="F69" s="581" t="s">
        <v>162</v>
      </c>
      <c r="G69" s="579" t="s">
        <v>3</v>
      </c>
      <c r="H69" s="583" t="s">
        <v>5</v>
      </c>
      <c r="I69" s="584"/>
      <c r="J69" s="584"/>
      <c r="K69" s="584"/>
      <c r="L69" s="584"/>
      <c r="M69" s="584"/>
      <c r="N69" s="584"/>
      <c r="O69" s="584"/>
      <c r="P69" s="585"/>
    </row>
    <row r="70" spans="1:16" ht="46.5" customHeight="1" thickBot="1" x14ac:dyDescent="0.3">
      <c r="A70" s="580"/>
      <c r="B70" s="578"/>
      <c r="C70" s="580"/>
      <c r="D70" s="580"/>
      <c r="E70" s="580"/>
      <c r="F70" s="582"/>
      <c r="G70" s="580"/>
      <c r="H70" s="1" t="s">
        <v>6</v>
      </c>
      <c r="I70" s="1" t="s">
        <v>7</v>
      </c>
      <c r="J70" s="1" t="s">
        <v>8</v>
      </c>
      <c r="K70" s="1" t="s">
        <v>163</v>
      </c>
      <c r="L70" s="166" t="s">
        <v>10</v>
      </c>
      <c r="M70" s="1" t="s">
        <v>164</v>
      </c>
      <c r="N70" s="1" t="s">
        <v>163</v>
      </c>
      <c r="O70" s="167" t="s">
        <v>12</v>
      </c>
      <c r="P70" s="169" t="s">
        <v>13</v>
      </c>
    </row>
    <row r="71" spans="1:16" ht="29.25" customHeight="1" thickBot="1" x14ac:dyDescent="0.3">
      <c r="A71" s="720" t="s">
        <v>401</v>
      </c>
      <c r="B71" s="354">
        <v>1</v>
      </c>
      <c r="C71" s="83" t="s">
        <v>402</v>
      </c>
      <c r="D71" s="325" t="s">
        <v>403</v>
      </c>
      <c r="E71" s="701" t="s">
        <v>17</v>
      </c>
      <c r="F71" s="702"/>
      <c r="G71" s="703"/>
      <c r="H71" s="633" t="s">
        <v>168</v>
      </c>
      <c r="I71" s="634"/>
      <c r="J71" s="634"/>
      <c r="K71" s="634"/>
      <c r="L71" s="634"/>
      <c r="M71" s="634"/>
      <c r="N71" s="634"/>
      <c r="O71" s="634"/>
      <c r="P71" s="635"/>
    </row>
    <row r="72" spans="1:16" ht="24" thickBot="1" x14ac:dyDescent="0.3">
      <c r="A72" s="721"/>
      <c r="B72" s="354">
        <f t="shared" si="7"/>
        <v>2</v>
      </c>
      <c r="C72" s="357"/>
      <c r="D72" s="358"/>
      <c r="E72" s="345" t="s">
        <v>404</v>
      </c>
      <c r="F72" s="346" t="s">
        <v>378</v>
      </c>
      <c r="G72" s="347">
        <v>1093532979</v>
      </c>
      <c r="H72" s="348">
        <f>+'[5]CARGO 46- EZEQUIEL SIAGAMA T'!Z19</f>
        <v>1777284.987804878</v>
      </c>
      <c r="I72" s="348">
        <f>+'[4]HECHO DESP. 1 J. CARO'!P83</f>
        <v>0</v>
      </c>
      <c r="J72" s="349">
        <v>132</v>
      </c>
      <c r="K72" s="348">
        <v>908526</v>
      </c>
      <c r="L72" s="350">
        <f t="shared" ref="L72:L78" si="9">+J72*K72</f>
        <v>119925432</v>
      </c>
      <c r="M72" s="351">
        <v>0</v>
      </c>
      <c r="N72" s="348">
        <v>908526</v>
      </c>
      <c r="O72" s="348">
        <f t="shared" ref="O72:O78" si="10">+M72*N72</f>
        <v>0</v>
      </c>
      <c r="P72" s="352">
        <f>+H72+L72</f>
        <v>121702716.98780487</v>
      </c>
    </row>
    <row r="73" spans="1:16" ht="24" thickBot="1" x14ac:dyDescent="0.3">
      <c r="A73" s="721"/>
      <c r="B73" s="354">
        <f t="shared" si="7"/>
        <v>3</v>
      </c>
      <c r="C73" s="688"/>
      <c r="D73" s="697"/>
      <c r="E73" s="345" t="s">
        <v>405</v>
      </c>
      <c r="F73" s="346" t="s">
        <v>378</v>
      </c>
      <c r="G73" s="347">
        <v>1093532385</v>
      </c>
      <c r="H73" s="348">
        <f>+'[5]CARGO 46- EZEQUIEL SIAGAMA T'!Z21</f>
        <v>1784895.7682926829</v>
      </c>
      <c r="I73" s="348">
        <f>+'[4]HECHO DESP. 1 J. CARO'!P84</f>
        <v>0</v>
      </c>
      <c r="J73" s="349">
        <v>132</v>
      </c>
      <c r="K73" s="348">
        <v>908526</v>
      </c>
      <c r="L73" s="350">
        <f t="shared" si="9"/>
        <v>119925432</v>
      </c>
      <c r="M73" s="351">
        <v>0</v>
      </c>
      <c r="N73" s="348">
        <v>908526</v>
      </c>
      <c r="O73" s="348">
        <f t="shared" si="10"/>
        <v>0</v>
      </c>
      <c r="P73" s="352">
        <f t="shared" ref="P73:P78" si="11">+H73+L73</f>
        <v>121710327.76829268</v>
      </c>
    </row>
    <row r="74" spans="1:16" ht="24" thickBot="1" x14ac:dyDescent="0.3">
      <c r="A74" s="721"/>
      <c r="B74" s="354">
        <f t="shared" si="7"/>
        <v>4</v>
      </c>
      <c r="C74" s="688"/>
      <c r="D74" s="697"/>
      <c r="E74" s="345" t="s">
        <v>406</v>
      </c>
      <c r="F74" s="346" t="s">
        <v>378</v>
      </c>
      <c r="G74" s="347">
        <v>4460328</v>
      </c>
      <c r="H74" s="348">
        <f>+'[5]CARGO 46- EZEQUIEL SIAGAMA T'!Z23</f>
        <v>1433970.7317073173</v>
      </c>
      <c r="I74" s="348">
        <f>+'[4]HECHO DESP. 1 J. CARO'!P85</f>
        <v>0</v>
      </c>
      <c r="J74" s="349">
        <v>132</v>
      </c>
      <c r="K74" s="348">
        <v>908526</v>
      </c>
      <c r="L74" s="350">
        <f t="shared" si="9"/>
        <v>119925432</v>
      </c>
      <c r="M74" s="351">
        <v>0</v>
      </c>
      <c r="N74" s="348">
        <v>908526</v>
      </c>
      <c r="O74" s="348">
        <f t="shared" si="10"/>
        <v>0</v>
      </c>
      <c r="P74" s="352">
        <f t="shared" si="11"/>
        <v>121359402.73170732</v>
      </c>
    </row>
    <row r="75" spans="1:16" ht="24" thickBot="1" x14ac:dyDescent="0.3">
      <c r="A75" s="721"/>
      <c r="B75" s="354">
        <f t="shared" si="7"/>
        <v>5</v>
      </c>
      <c r="C75" s="688"/>
      <c r="D75" s="697"/>
      <c r="E75" s="345" t="s">
        <v>407</v>
      </c>
      <c r="F75" s="346" t="s">
        <v>378</v>
      </c>
      <c r="G75" s="347">
        <v>1007214274</v>
      </c>
      <c r="H75" s="348">
        <f>+'[5]CARGO 44- JAIME ALBERTO ZAPATA '!G14</f>
        <v>0</v>
      </c>
      <c r="I75" s="348">
        <f>+'[4]HECHO DESP. 1 J. CARO'!P86</f>
        <v>0</v>
      </c>
      <c r="J75" s="349">
        <v>132</v>
      </c>
      <c r="K75" s="348">
        <v>908526</v>
      </c>
      <c r="L75" s="350">
        <f t="shared" si="9"/>
        <v>119925432</v>
      </c>
      <c r="M75" s="351">
        <v>0</v>
      </c>
      <c r="N75" s="348">
        <v>908526</v>
      </c>
      <c r="O75" s="348">
        <f t="shared" si="10"/>
        <v>0</v>
      </c>
      <c r="P75" s="352">
        <f t="shared" si="11"/>
        <v>119925432</v>
      </c>
    </row>
    <row r="76" spans="1:16" ht="15.75" thickBot="1" x14ac:dyDescent="0.3">
      <c r="A76" s="721"/>
      <c r="B76" s="354">
        <f t="shared" si="7"/>
        <v>6</v>
      </c>
      <c r="C76" s="688"/>
      <c r="D76" s="697"/>
      <c r="E76" s="345" t="s">
        <v>408</v>
      </c>
      <c r="F76" s="346" t="s">
        <v>378</v>
      </c>
      <c r="G76" s="347">
        <v>1093532946</v>
      </c>
      <c r="H76" s="348">
        <f>+'[5]CARGO 46- EZEQUIEL SIAGAMA T'!Z25</f>
        <v>1724510.3597560974</v>
      </c>
      <c r="I76" s="348">
        <f>+'[4]HECHO DESP. 1 J. CARO'!P87</f>
        <v>0</v>
      </c>
      <c r="J76" s="349">
        <v>132</v>
      </c>
      <c r="K76" s="348">
        <v>908526</v>
      </c>
      <c r="L76" s="350">
        <f t="shared" si="9"/>
        <v>119925432</v>
      </c>
      <c r="M76" s="351">
        <v>0</v>
      </c>
      <c r="N76" s="348">
        <v>908526</v>
      </c>
      <c r="O76" s="348">
        <f t="shared" si="10"/>
        <v>0</v>
      </c>
      <c r="P76" s="352">
        <f t="shared" si="11"/>
        <v>121649942.3597561</v>
      </c>
    </row>
    <row r="77" spans="1:16" ht="24" thickBot="1" x14ac:dyDescent="0.3">
      <c r="A77" s="721"/>
      <c r="B77" s="354">
        <f t="shared" si="7"/>
        <v>7</v>
      </c>
      <c r="C77" s="688"/>
      <c r="D77" s="697"/>
      <c r="E77" s="345" t="s">
        <v>409</v>
      </c>
      <c r="F77" s="346" t="s">
        <v>378</v>
      </c>
      <c r="G77" s="347">
        <v>1093534914</v>
      </c>
      <c r="H77" s="348">
        <f>+'[5]CARGO 44- JAIME ALBERTO ZAPATA '!G16</f>
        <v>0</v>
      </c>
      <c r="I77" s="348">
        <f>+'[4]HECHO DESP. 1 J. CARO'!P88</f>
        <v>0</v>
      </c>
      <c r="J77" s="349">
        <v>132</v>
      </c>
      <c r="K77" s="348">
        <v>908526</v>
      </c>
      <c r="L77" s="350">
        <f t="shared" si="9"/>
        <v>119925432</v>
      </c>
      <c r="M77" s="351">
        <v>0</v>
      </c>
      <c r="N77" s="348">
        <v>908526</v>
      </c>
      <c r="O77" s="348">
        <f t="shared" si="10"/>
        <v>0</v>
      </c>
      <c r="P77" s="352">
        <f t="shared" si="11"/>
        <v>119925432</v>
      </c>
    </row>
    <row r="78" spans="1:16" ht="15.75" thickBot="1" x14ac:dyDescent="0.3">
      <c r="A78" s="722"/>
      <c r="B78" s="416">
        <f t="shared" si="7"/>
        <v>8</v>
      </c>
      <c r="C78" s="690"/>
      <c r="D78" s="726"/>
      <c r="E78" s="345" t="s">
        <v>410</v>
      </c>
      <c r="F78" s="346" t="s">
        <v>378</v>
      </c>
      <c r="G78" s="347">
        <v>1086636550</v>
      </c>
      <c r="H78" s="348">
        <f>+'[5]CARGO 44- JAIME ALBERTO ZAPATA '!G17</f>
        <v>0</v>
      </c>
      <c r="I78" s="348">
        <f>+'[4]HECHO DESP. 1 J. CARO'!P89</f>
        <v>0</v>
      </c>
      <c r="J78" s="349">
        <v>132</v>
      </c>
      <c r="K78" s="348">
        <v>908526</v>
      </c>
      <c r="L78" s="350">
        <f t="shared" si="9"/>
        <v>119925432</v>
      </c>
      <c r="M78" s="351">
        <v>0</v>
      </c>
      <c r="N78" s="348">
        <v>908526</v>
      </c>
      <c r="O78" s="348">
        <f t="shared" si="10"/>
        <v>0</v>
      </c>
      <c r="P78" s="352">
        <f t="shared" si="11"/>
        <v>119925432</v>
      </c>
    </row>
    <row r="79" spans="1:16" ht="25.5" customHeight="1" thickBot="1" x14ac:dyDescent="0.3">
      <c r="A79" s="579" t="s">
        <v>0</v>
      </c>
      <c r="B79" s="577" t="s">
        <v>1</v>
      </c>
      <c r="C79" s="579" t="s">
        <v>2</v>
      </c>
      <c r="D79" s="579" t="s">
        <v>3</v>
      </c>
      <c r="E79" s="579" t="s">
        <v>4</v>
      </c>
      <c r="F79" s="581" t="s">
        <v>162</v>
      </c>
      <c r="G79" s="579" t="s">
        <v>3</v>
      </c>
      <c r="H79" s="583" t="s">
        <v>5</v>
      </c>
      <c r="I79" s="584"/>
      <c r="J79" s="584"/>
      <c r="K79" s="584"/>
      <c r="L79" s="584"/>
      <c r="M79" s="584"/>
      <c r="N79" s="584"/>
      <c r="O79" s="584"/>
      <c r="P79" s="585"/>
    </row>
    <row r="80" spans="1:16" ht="48" customHeight="1" thickBot="1" x14ac:dyDescent="0.3">
      <c r="A80" s="580"/>
      <c r="B80" s="578"/>
      <c r="C80" s="580"/>
      <c r="D80" s="580"/>
      <c r="E80" s="580"/>
      <c r="F80" s="582"/>
      <c r="G80" s="580"/>
      <c r="H80" s="1" t="s">
        <v>6</v>
      </c>
      <c r="I80" s="1" t="s">
        <v>7</v>
      </c>
      <c r="J80" s="1" t="s">
        <v>8</v>
      </c>
      <c r="K80" s="1" t="s">
        <v>163</v>
      </c>
      <c r="L80" s="166" t="s">
        <v>10</v>
      </c>
      <c r="M80" s="1" t="s">
        <v>164</v>
      </c>
      <c r="N80" s="1" t="s">
        <v>163</v>
      </c>
      <c r="O80" s="167" t="s">
        <v>12</v>
      </c>
      <c r="P80" s="169" t="s">
        <v>13</v>
      </c>
    </row>
    <row r="81" spans="1:16" ht="45" customHeight="1" thickBot="1" x14ac:dyDescent="0.3">
      <c r="A81" s="720" t="s">
        <v>411</v>
      </c>
      <c r="B81" s="359">
        <v>1</v>
      </c>
      <c r="C81" s="343" t="s">
        <v>412</v>
      </c>
      <c r="D81" s="325" t="s">
        <v>413</v>
      </c>
      <c r="E81" s="701" t="s">
        <v>17</v>
      </c>
      <c r="F81" s="702"/>
      <c r="G81" s="703"/>
      <c r="H81" s="633" t="s">
        <v>168</v>
      </c>
      <c r="I81" s="634"/>
      <c r="J81" s="634"/>
      <c r="K81" s="634"/>
      <c r="L81" s="634"/>
      <c r="M81" s="634"/>
      <c r="N81" s="634"/>
      <c r="O81" s="634"/>
      <c r="P81" s="635"/>
    </row>
    <row r="82" spans="1:16" ht="34.5" x14ac:dyDescent="0.25">
      <c r="A82" s="721"/>
      <c r="B82" s="353">
        <f>+B81+1</f>
        <v>2</v>
      </c>
      <c r="C82" s="714"/>
      <c r="D82" s="715"/>
      <c r="E82" s="174" t="s">
        <v>414</v>
      </c>
      <c r="F82" s="18" t="s">
        <v>378</v>
      </c>
      <c r="G82" s="19">
        <v>26323454</v>
      </c>
      <c r="H82" s="201">
        <f>+'[5]CARGO 48 ELIZABETH POSADA V.'!H7</f>
        <v>600000</v>
      </c>
      <c r="I82" s="201">
        <f>+'[4]HECHO DESP. 1 J. CARO'!P91</f>
        <v>0</v>
      </c>
      <c r="J82" s="202">
        <v>200</v>
      </c>
      <c r="K82" s="201">
        <v>908526</v>
      </c>
      <c r="L82" s="203">
        <f t="shared" ref="L82:L94" si="12">+J82*K82</f>
        <v>181705200</v>
      </c>
      <c r="M82" s="204">
        <v>0</v>
      </c>
      <c r="N82" s="201">
        <v>908526</v>
      </c>
      <c r="O82" s="201">
        <f t="shared" ref="O82:O94" si="13">+M82*N82</f>
        <v>0</v>
      </c>
      <c r="P82" s="205">
        <f>+H82+L82+O82</f>
        <v>182305200</v>
      </c>
    </row>
    <row r="83" spans="1:16" x14ac:dyDescent="0.25">
      <c r="A83" s="721"/>
      <c r="B83" s="353">
        <f t="shared" ref="B83:B94" si="14">+B82+1</f>
        <v>3</v>
      </c>
      <c r="C83" s="716"/>
      <c r="D83" s="689"/>
      <c r="E83" s="174" t="s">
        <v>415</v>
      </c>
      <c r="F83" s="18" t="s">
        <v>378</v>
      </c>
      <c r="G83" s="19">
        <v>11695104</v>
      </c>
      <c r="H83" s="201">
        <f>+'[5]CARGO 48 ELIZABETH POSADA V.'!H9</f>
        <v>600000</v>
      </c>
      <c r="I83" s="201">
        <f>+'[4]HECHO DESP. 1 J. CARO'!P92</f>
        <v>0</v>
      </c>
      <c r="J83" s="202">
        <v>200</v>
      </c>
      <c r="K83" s="201">
        <v>908526</v>
      </c>
      <c r="L83" s="203">
        <f t="shared" si="12"/>
        <v>181705200</v>
      </c>
      <c r="M83" s="204">
        <v>0</v>
      </c>
      <c r="N83" s="201">
        <v>908526</v>
      </c>
      <c r="O83" s="201">
        <f t="shared" si="13"/>
        <v>0</v>
      </c>
      <c r="P83" s="205">
        <f>+H83+L83+O83</f>
        <v>182305200</v>
      </c>
    </row>
    <row r="84" spans="1:16" ht="23.25" x14ac:dyDescent="0.25">
      <c r="A84" s="721"/>
      <c r="B84" s="353">
        <f t="shared" si="14"/>
        <v>4</v>
      </c>
      <c r="C84" s="716"/>
      <c r="D84" s="689"/>
      <c r="E84" s="174" t="s">
        <v>416</v>
      </c>
      <c r="F84" s="18" t="s">
        <v>378</v>
      </c>
      <c r="G84" s="19">
        <v>1078636810</v>
      </c>
      <c r="H84" s="705" t="s">
        <v>417</v>
      </c>
      <c r="I84" s="706"/>
      <c r="J84" s="706"/>
      <c r="K84" s="706"/>
      <c r="L84" s="706"/>
      <c r="M84" s="706"/>
      <c r="N84" s="706"/>
      <c r="O84" s="706"/>
      <c r="P84" s="707"/>
    </row>
    <row r="85" spans="1:16" ht="23.25" x14ac:dyDescent="0.25">
      <c r="A85" s="721"/>
      <c r="B85" s="353">
        <f t="shared" si="14"/>
        <v>5</v>
      </c>
      <c r="C85" s="716"/>
      <c r="D85" s="689"/>
      <c r="E85" s="174" t="s">
        <v>418</v>
      </c>
      <c r="F85" s="18" t="s">
        <v>378</v>
      </c>
      <c r="G85" s="19">
        <v>1078637440</v>
      </c>
      <c r="H85" s="705" t="s">
        <v>417</v>
      </c>
      <c r="I85" s="706"/>
      <c r="J85" s="706"/>
      <c r="K85" s="706"/>
      <c r="L85" s="706"/>
      <c r="M85" s="706"/>
      <c r="N85" s="706"/>
      <c r="O85" s="706"/>
      <c r="P85" s="707"/>
    </row>
    <row r="86" spans="1:16" ht="23.25" x14ac:dyDescent="0.25">
      <c r="A86" s="721"/>
      <c r="B86" s="353">
        <f t="shared" si="14"/>
        <v>6</v>
      </c>
      <c r="C86" s="716"/>
      <c r="D86" s="689"/>
      <c r="E86" s="174" t="s">
        <v>419</v>
      </c>
      <c r="F86" s="18" t="s">
        <v>378</v>
      </c>
      <c r="G86" s="19">
        <v>1078637831</v>
      </c>
      <c r="H86" s="201">
        <f>+'[5]CARGO 44- JAIME ALBERTO ZAPATA '!G23</f>
        <v>0</v>
      </c>
      <c r="I86" s="201">
        <f>+'[4]HECHO DESP. 1 J. CARO'!P95</f>
        <v>0</v>
      </c>
      <c r="J86" s="202">
        <v>50</v>
      </c>
      <c r="K86" s="201">
        <v>908526</v>
      </c>
      <c r="L86" s="203">
        <f t="shared" si="12"/>
        <v>45426300</v>
      </c>
      <c r="M86" s="204">
        <v>0</v>
      </c>
      <c r="N86" s="201">
        <v>908526</v>
      </c>
      <c r="O86" s="201">
        <f t="shared" si="13"/>
        <v>0</v>
      </c>
      <c r="P86" s="205">
        <f>+H86+L86+O86</f>
        <v>45426300</v>
      </c>
    </row>
    <row r="87" spans="1:16" ht="24" thickBot="1" x14ac:dyDescent="0.3">
      <c r="A87" s="722"/>
      <c r="B87" s="360">
        <f t="shared" si="14"/>
        <v>7</v>
      </c>
      <c r="C87" s="717"/>
      <c r="D87" s="691"/>
      <c r="E87" s="183" t="s">
        <v>420</v>
      </c>
      <c r="F87" s="24" t="s">
        <v>378</v>
      </c>
      <c r="G87" s="25">
        <v>1078638765</v>
      </c>
      <c r="H87" s="705" t="s">
        <v>417</v>
      </c>
      <c r="I87" s="706"/>
      <c r="J87" s="706"/>
      <c r="K87" s="706"/>
      <c r="L87" s="706"/>
      <c r="M87" s="706"/>
      <c r="N87" s="706"/>
      <c r="O87" s="706"/>
      <c r="P87" s="707"/>
    </row>
    <row r="88" spans="1:16" ht="15.75" thickBot="1" x14ac:dyDescent="0.3">
      <c r="A88" s="579" t="s">
        <v>0</v>
      </c>
      <c r="B88" s="577" t="s">
        <v>1</v>
      </c>
      <c r="C88" s="731" t="s">
        <v>421</v>
      </c>
      <c r="D88" s="731"/>
      <c r="E88" s="579" t="s">
        <v>161</v>
      </c>
      <c r="F88" s="581" t="s">
        <v>162</v>
      </c>
      <c r="G88" s="579" t="s">
        <v>3</v>
      </c>
      <c r="H88" s="583" t="s">
        <v>5</v>
      </c>
      <c r="I88" s="584"/>
      <c r="J88" s="584"/>
      <c r="K88" s="584"/>
      <c r="L88" s="584"/>
      <c r="M88" s="584"/>
      <c r="N88" s="584"/>
      <c r="O88" s="584"/>
      <c r="P88" s="585"/>
    </row>
    <row r="89" spans="1:16" ht="54.75" thickBot="1" x14ac:dyDescent="0.3">
      <c r="A89" s="580"/>
      <c r="B89" s="578"/>
      <c r="C89" s="732"/>
      <c r="D89" s="732"/>
      <c r="E89" s="580"/>
      <c r="F89" s="582"/>
      <c r="G89" s="580"/>
      <c r="H89" s="1" t="s">
        <v>6</v>
      </c>
      <c r="I89" s="1" t="s">
        <v>7</v>
      </c>
      <c r="J89" s="1" t="s">
        <v>8</v>
      </c>
      <c r="K89" s="1" t="s">
        <v>163</v>
      </c>
      <c r="L89" s="166" t="s">
        <v>10</v>
      </c>
      <c r="M89" s="1" t="s">
        <v>164</v>
      </c>
      <c r="N89" s="1" t="s">
        <v>163</v>
      </c>
      <c r="O89" s="167" t="s">
        <v>12</v>
      </c>
      <c r="P89" s="191" t="s">
        <v>13</v>
      </c>
    </row>
    <row r="90" spans="1:16" ht="27" customHeight="1" x14ac:dyDescent="0.25">
      <c r="A90" s="727" t="s">
        <v>422</v>
      </c>
      <c r="B90" s="361">
        <v>1</v>
      </c>
      <c r="C90" s="732"/>
      <c r="D90" s="732"/>
      <c r="E90" s="335" t="s">
        <v>423</v>
      </c>
      <c r="F90" s="336" t="s">
        <v>378</v>
      </c>
      <c r="G90" s="362">
        <v>26324273</v>
      </c>
      <c r="H90" s="235">
        <f>+'[5]CARGO 44- JAIME ALBERTO ZAPATA '!G25</f>
        <v>0</v>
      </c>
      <c r="I90" s="235">
        <f>+'[4]HECHO DESP. 1 J. CARO'!P97</f>
        <v>0</v>
      </c>
      <c r="J90" s="363">
        <v>44.8</v>
      </c>
      <c r="K90" s="235">
        <v>908526</v>
      </c>
      <c r="L90" s="338">
        <f t="shared" si="12"/>
        <v>40701964.799999997</v>
      </c>
      <c r="M90" s="364">
        <v>0</v>
      </c>
      <c r="N90" s="235">
        <v>908526</v>
      </c>
      <c r="O90" s="235">
        <f t="shared" si="13"/>
        <v>0</v>
      </c>
      <c r="P90" s="340">
        <f>+H90+I90+L90</f>
        <v>40701964.799999997</v>
      </c>
    </row>
    <row r="91" spans="1:16" ht="23.25" x14ac:dyDescent="0.25">
      <c r="A91" s="728"/>
      <c r="B91" s="304">
        <f t="shared" si="14"/>
        <v>2</v>
      </c>
      <c r="C91" s="732"/>
      <c r="D91" s="732"/>
      <c r="E91" s="174" t="s">
        <v>424</v>
      </c>
      <c r="F91" s="18" t="s">
        <v>378</v>
      </c>
      <c r="G91" s="19">
        <v>70416846</v>
      </c>
      <c r="H91" s="201">
        <v>0</v>
      </c>
      <c r="I91" s="201">
        <f>+'[5]CARGO 48- JHON JAIRO MUÑOZ'!C18</f>
        <v>6897393.6655622609</v>
      </c>
      <c r="J91" s="363">
        <v>44.8</v>
      </c>
      <c r="K91" s="201">
        <v>908526</v>
      </c>
      <c r="L91" s="203">
        <f t="shared" si="12"/>
        <v>40701964.799999997</v>
      </c>
      <c r="M91" s="163">
        <v>0</v>
      </c>
      <c r="N91" s="201">
        <v>908526</v>
      </c>
      <c r="O91" s="201">
        <f t="shared" si="13"/>
        <v>0</v>
      </c>
      <c r="P91" s="205">
        <f>+H91+I91+L91+O91</f>
        <v>47599358.465562254</v>
      </c>
    </row>
    <row r="92" spans="1:16" ht="23.25" x14ac:dyDescent="0.25">
      <c r="A92" s="728"/>
      <c r="B92" s="304">
        <f t="shared" si="14"/>
        <v>3</v>
      </c>
      <c r="C92" s="732"/>
      <c r="D92" s="732"/>
      <c r="E92" s="174" t="s">
        <v>425</v>
      </c>
      <c r="F92" s="18" t="s">
        <v>378</v>
      </c>
      <c r="G92" s="19">
        <v>1078638791</v>
      </c>
      <c r="H92" s="201">
        <f>+'[5]CARGO 44- JAIME ALBERTO ZAPATA '!G27</f>
        <v>0</v>
      </c>
      <c r="I92" s="201">
        <f>+'[4]HECHO DESP. 1 J. CARO'!P99</f>
        <v>0</v>
      </c>
      <c r="J92" s="363">
        <v>44.8</v>
      </c>
      <c r="K92" s="201">
        <v>908526</v>
      </c>
      <c r="L92" s="203">
        <f t="shared" si="12"/>
        <v>40701964.799999997</v>
      </c>
      <c r="M92" s="163">
        <v>0</v>
      </c>
      <c r="N92" s="201">
        <v>908526</v>
      </c>
      <c r="O92" s="201">
        <f t="shared" si="13"/>
        <v>0</v>
      </c>
      <c r="P92" s="205">
        <f>+H92+I92+L92+O92</f>
        <v>40701964.799999997</v>
      </c>
    </row>
    <row r="93" spans="1:16" ht="23.25" x14ac:dyDescent="0.25">
      <c r="A93" s="728"/>
      <c r="B93" s="304">
        <f t="shared" si="14"/>
        <v>4</v>
      </c>
      <c r="C93" s="732"/>
      <c r="D93" s="732"/>
      <c r="E93" s="174" t="s">
        <v>426</v>
      </c>
      <c r="F93" s="18" t="s">
        <v>378</v>
      </c>
      <c r="G93" s="19">
        <v>1078639291</v>
      </c>
      <c r="H93" s="201">
        <f>+'[5]CARGO 44- JAIME ALBERTO ZAPATA '!G28</f>
        <v>0</v>
      </c>
      <c r="I93" s="201">
        <f>+'[4]HECHO DESP. 1 J. CARO'!P100</f>
        <v>0</v>
      </c>
      <c r="J93" s="363">
        <v>44.8</v>
      </c>
      <c r="K93" s="201">
        <v>908526</v>
      </c>
      <c r="L93" s="203">
        <f t="shared" si="12"/>
        <v>40701964.799999997</v>
      </c>
      <c r="M93" s="163">
        <v>0</v>
      </c>
      <c r="N93" s="201">
        <v>908526</v>
      </c>
      <c r="O93" s="201">
        <f t="shared" si="13"/>
        <v>0</v>
      </c>
      <c r="P93" s="205">
        <f>+H93+I93+L93+O93</f>
        <v>40701964.799999997</v>
      </c>
    </row>
    <row r="94" spans="1:16" ht="24" thickBot="1" x14ac:dyDescent="0.3">
      <c r="A94" s="729"/>
      <c r="B94" s="307">
        <f t="shared" si="14"/>
        <v>5</v>
      </c>
      <c r="C94" s="733"/>
      <c r="D94" s="733"/>
      <c r="E94" s="183" t="s">
        <v>427</v>
      </c>
      <c r="F94" s="24" t="s">
        <v>378</v>
      </c>
      <c r="G94" s="25">
        <v>1078639292</v>
      </c>
      <c r="H94" s="186">
        <f>+'[5]CARGO 44- JAIME ALBERTO ZAPATA '!G29</f>
        <v>0</v>
      </c>
      <c r="I94" s="186">
        <f>+'[4]HECHO DESP. 1 J. CARO'!P101</f>
        <v>0</v>
      </c>
      <c r="J94" s="363">
        <v>44.8</v>
      </c>
      <c r="K94" s="186">
        <v>908526</v>
      </c>
      <c r="L94" s="188">
        <f t="shared" si="12"/>
        <v>40701964.799999997</v>
      </c>
      <c r="M94" s="68">
        <v>0</v>
      </c>
      <c r="N94" s="186">
        <v>908526</v>
      </c>
      <c r="O94" s="186">
        <f t="shared" si="13"/>
        <v>0</v>
      </c>
      <c r="P94" s="190">
        <f>+H94+I94+L94+O94</f>
        <v>40701964.799999997</v>
      </c>
    </row>
    <row r="95" spans="1:16" ht="15.75" thickBot="1" x14ac:dyDescent="0.3">
      <c r="A95" s="579" t="s">
        <v>0</v>
      </c>
      <c r="B95" s="577" t="s">
        <v>1</v>
      </c>
      <c r="C95" s="579" t="s">
        <v>2</v>
      </c>
      <c r="D95" s="579" t="s">
        <v>3</v>
      </c>
      <c r="E95" s="579" t="s">
        <v>4</v>
      </c>
      <c r="F95" s="581" t="s">
        <v>162</v>
      </c>
      <c r="G95" s="579" t="s">
        <v>3</v>
      </c>
      <c r="H95" s="583" t="s">
        <v>5</v>
      </c>
      <c r="I95" s="584"/>
      <c r="J95" s="584"/>
      <c r="K95" s="584"/>
      <c r="L95" s="584"/>
      <c r="M95" s="584"/>
      <c r="N95" s="584"/>
      <c r="O95" s="584"/>
      <c r="P95" s="585"/>
    </row>
    <row r="96" spans="1:16" ht="54.75" thickBot="1" x14ac:dyDescent="0.3">
      <c r="A96" s="603"/>
      <c r="B96" s="730"/>
      <c r="C96" s="580"/>
      <c r="D96" s="580"/>
      <c r="E96" s="603"/>
      <c r="F96" s="615"/>
      <c r="G96" s="603"/>
      <c r="H96" s="118" t="s">
        <v>6</v>
      </c>
      <c r="I96" s="118" t="s">
        <v>7</v>
      </c>
      <c r="J96" s="118" t="s">
        <v>8</v>
      </c>
      <c r="K96" s="118" t="s">
        <v>163</v>
      </c>
      <c r="L96" s="196" t="s">
        <v>10</v>
      </c>
      <c r="M96" s="118" t="s">
        <v>164</v>
      </c>
      <c r="N96" s="118" t="s">
        <v>163</v>
      </c>
      <c r="O96" s="197" t="s">
        <v>12</v>
      </c>
      <c r="P96" s="169" t="s">
        <v>13</v>
      </c>
    </row>
    <row r="97" spans="1:20" ht="24.75" customHeight="1" x14ac:dyDescent="0.25">
      <c r="A97" s="734" t="s">
        <v>428</v>
      </c>
      <c r="B97" s="311">
        <v>1</v>
      </c>
      <c r="C97" s="145" t="s">
        <v>429</v>
      </c>
      <c r="D97" s="365" t="s">
        <v>430</v>
      </c>
      <c r="E97" s="736" t="s">
        <v>17</v>
      </c>
      <c r="F97" s="737"/>
      <c r="G97" s="737"/>
      <c r="H97" s="737"/>
      <c r="I97" s="737"/>
      <c r="J97" s="737"/>
      <c r="K97" s="737"/>
      <c r="L97" s="737"/>
      <c r="M97" s="737"/>
      <c r="N97" s="737"/>
      <c r="O97" s="737"/>
      <c r="P97" s="738"/>
    </row>
    <row r="98" spans="1:20" ht="31.5" customHeight="1" x14ac:dyDescent="0.25">
      <c r="A98" s="734"/>
      <c r="B98" s="311">
        <f>+B97+1</f>
        <v>2</v>
      </c>
      <c r="C98" s="693"/>
      <c r="D98" s="694"/>
      <c r="E98" s="174" t="s">
        <v>431</v>
      </c>
      <c r="F98" s="18" t="s">
        <v>378</v>
      </c>
      <c r="G98" s="19">
        <v>4829394</v>
      </c>
      <c r="H98" s="201">
        <f>+'[5]CARGO 50- LEONEL BARRERA H'!G6</f>
        <v>400000</v>
      </c>
      <c r="I98" s="201">
        <f>+'[4]HECHO DESP. 1 J. CARO'!P107</f>
        <v>0</v>
      </c>
      <c r="J98" s="202">
        <v>50</v>
      </c>
      <c r="K98" s="201">
        <v>908526</v>
      </c>
      <c r="L98" s="203">
        <f>+J98*K98</f>
        <v>45426300</v>
      </c>
      <c r="M98" s="204">
        <v>0</v>
      </c>
      <c r="N98" s="201">
        <v>908526</v>
      </c>
      <c r="O98" s="201">
        <f>+M98*N98</f>
        <v>0</v>
      </c>
      <c r="P98" s="205">
        <f>+I98+H98+L98</f>
        <v>45826300</v>
      </c>
    </row>
    <row r="99" spans="1:20" ht="33.75" customHeight="1" x14ac:dyDescent="0.25">
      <c r="A99" s="734"/>
      <c r="B99" s="311">
        <f>+B98+1</f>
        <v>3</v>
      </c>
      <c r="C99" s="716"/>
      <c r="D99" s="689"/>
      <c r="E99" s="145" t="s">
        <v>432</v>
      </c>
      <c r="F99" s="18" t="s">
        <v>378</v>
      </c>
      <c r="G99" s="19">
        <v>4829187</v>
      </c>
      <c r="H99" s="201">
        <f>+'[5]CARGO 50- LEONEL BARRERA H'!G8</f>
        <v>400000</v>
      </c>
      <c r="I99" s="201"/>
      <c r="J99" s="202">
        <v>0</v>
      </c>
      <c r="K99" s="201">
        <v>908526</v>
      </c>
      <c r="L99" s="203">
        <f>+J99*K99</f>
        <v>0</v>
      </c>
      <c r="M99" s="204">
        <v>0</v>
      </c>
      <c r="N99" s="201">
        <v>908526</v>
      </c>
      <c r="O99" s="201">
        <f>+M99*N99</f>
        <v>0</v>
      </c>
      <c r="P99" s="205">
        <f>+H99</f>
        <v>400000</v>
      </c>
    </row>
    <row r="100" spans="1:20" ht="33.75" customHeight="1" thickBot="1" x14ac:dyDescent="0.3">
      <c r="A100" s="735"/>
      <c r="B100" s="368">
        <f>+B99+1</f>
        <v>4</v>
      </c>
      <c r="C100" s="717"/>
      <c r="D100" s="691"/>
      <c r="E100" s="117" t="s">
        <v>433</v>
      </c>
      <c r="F100" s="24" t="s">
        <v>378</v>
      </c>
      <c r="G100" s="25">
        <v>26323585</v>
      </c>
      <c r="H100" s="186">
        <f>+'[5]CARGO 50- LEONEL BARRERA H'!G8</f>
        <v>400000</v>
      </c>
      <c r="I100" s="186">
        <f>+'[4]HECHO DESP. 1 J. CARO'!P109</f>
        <v>0</v>
      </c>
      <c r="J100" s="187">
        <v>0</v>
      </c>
      <c r="K100" s="186">
        <v>908526</v>
      </c>
      <c r="L100" s="188">
        <f>+J100*K100</f>
        <v>0</v>
      </c>
      <c r="M100" s="189">
        <v>0</v>
      </c>
      <c r="N100" s="186">
        <v>908526</v>
      </c>
      <c r="O100" s="186">
        <f>+M100*N100</f>
        <v>0</v>
      </c>
      <c r="P100" s="190">
        <f>+H100</f>
        <v>400000</v>
      </c>
    </row>
    <row r="101" spans="1:20" ht="15.75" thickBot="1" x14ac:dyDescent="0.3">
      <c r="A101" s="579" t="s">
        <v>0</v>
      </c>
      <c r="B101" s="577" t="s">
        <v>1</v>
      </c>
      <c r="C101" s="731" t="s">
        <v>17</v>
      </c>
      <c r="D101" s="731"/>
      <c r="E101" s="579" t="s">
        <v>161</v>
      </c>
      <c r="F101" s="581" t="s">
        <v>162</v>
      </c>
      <c r="G101" s="579" t="s">
        <v>3</v>
      </c>
      <c r="H101" s="583" t="s">
        <v>5</v>
      </c>
      <c r="I101" s="584"/>
      <c r="J101" s="584"/>
      <c r="K101" s="584"/>
      <c r="L101" s="584"/>
      <c r="M101" s="584"/>
      <c r="N101" s="584"/>
      <c r="O101" s="584"/>
      <c r="P101" s="585"/>
    </row>
    <row r="102" spans="1:20" ht="54.75" thickBot="1" x14ac:dyDescent="0.3">
      <c r="A102" s="580"/>
      <c r="B102" s="578"/>
      <c r="C102" s="732"/>
      <c r="D102" s="732"/>
      <c r="E102" s="580"/>
      <c r="F102" s="582"/>
      <c r="G102" s="580"/>
      <c r="H102" s="1" t="s">
        <v>6</v>
      </c>
      <c r="I102" s="1" t="s">
        <v>7</v>
      </c>
      <c r="J102" s="1" t="s">
        <v>8</v>
      </c>
      <c r="K102" s="1" t="s">
        <v>163</v>
      </c>
      <c r="L102" s="166" t="s">
        <v>10</v>
      </c>
      <c r="M102" s="1" t="s">
        <v>164</v>
      </c>
      <c r="N102" s="1" t="s">
        <v>163</v>
      </c>
      <c r="O102" s="167" t="s">
        <v>12</v>
      </c>
      <c r="P102" s="191" t="s">
        <v>13</v>
      </c>
    </row>
    <row r="103" spans="1:20" ht="23.25" x14ac:dyDescent="0.25">
      <c r="A103" s="728" t="s">
        <v>434</v>
      </c>
      <c r="B103" s="361">
        <v>1</v>
      </c>
      <c r="C103" s="732"/>
      <c r="D103" s="732"/>
      <c r="E103" s="335" t="s">
        <v>431</v>
      </c>
      <c r="F103" s="336" t="s">
        <v>378</v>
      </c>
      <c r="G103" s="362">
        <v>4829394</v>
      </c>
      <c r="H103" s="235">
        <f>+'[5]CARGO 50- GONZALO DE JESUS HENA'!I33</f>
        <v>23921066.541705716</v>
      </c>
      <c r="I103" s="235">
        <f>+'[5]CARGO 50- GONZALO DE JESUS HENA'!P38</f>
        <v>6897393.6655622609</v>
      </c>
      <c r="J103" s="236">
        <v>50</v>
      </c>
      <c r="K103" s="235">
        <v>908526</v>
      </c>
      <c r="L103" s="338">
        <f>+J103*K103</f>
        <v>45426300</v>
      </c>
      <c r="M103" s="339">
        <v>0</v>
      </c>
      <c r="N103" s="235">
        <v>908526</v>
      </c>
      <c r="O103" s="235">
        <f>+M103*N103</f>
        <v>0</v>
      </c>
      <c r="P103" s="340">
        <f>+H103+I103+L103+O103</f>
        <v>76244760.20726797</v>
      </c>
    </row>
    <row r="104" spans="1:20" ht="23.25" x14ac:dyDescent="0.25">
      <c r="A104" s="728"/>
      <c r="B104" s="304">
        <f>+B103+1</f>
        <v>2</v>
      </c>
      <c r="C104" s="732"/>
      <c r="D104" s="732"/>
      <c r="E104" s="174" t="s">
        <v>435</v>
      </c>
      <c r="F104" s="18" t="s">
        <v>378</v>
      </c>
      <c r="G104" s="19">
        <v>26323434</v>
      </c>
      <c r="H104" s="201">
        <f>+'[5]CARGO 50- LEONEL BARRERA H'!G12</f>
        <v>0</v>
      </c>
      <c r="I104" s="201">
        <f>+'[4]HECHO DESP. 1 J. CARO'!P113</f>
        <v>0</v>
      </c>
      <c r="J104" s="202">
        <v>50</v>
      </c>
      <c r="K104" s="201">
        <v>908526</v>
      </c>
      <c r="L104" s="203">
        <f>+J104*K104</f>
        <v>45426300</v>
      </c>
      <c r="M104" s="204">
        <v>0</v>
      </c>
      <c r="N104" s="201">
        <v>908526</v>
      </c>
      <c r="O104" s="201">
        <f>+M104*N104</f>
        <v>0</v>
      </c>
      <c r="P104" s="205">
        <f>+H104+I104+L104+O104</f>
        <v>45426300</v>
      </c>
    </row>
    <row r="105" spans="1:20" ht="24" customHeight="1" x14ac:dyDescent="0.25">
      <c r="A105" s="728"/>
      <c r="B105" s="304">
        <f>+B104+1</f>
        <v>3</v>
      </c>
      <c r="C105" s="732"/>
      <c r="D105" s="732"/>
      <c r="E105" s="174" t="s">
        <v>436</v>
      </c>
      <c r="F105" s="18" t="s">
        <v>378</v>
      </c>
      <c r="G105" s="19">
        <v>8063604</v>
      </c>
      <c r="H105" s="201">
        <f>+'[5]CARGO 50- LEONEL BARRERA H'!G13</f>
        <v>0</v>
      </c>
      <c r="I105" s="201">
        <f>+'[4]HECHO DESP. 1 J. CARO'!P114</f>
        <v>0</v>
      </c>
      <c r="J105" s="202">
        <v>50</v>
      </c>
      <c r="K105" s="201">
        <v>908526</v>
      </c>
      <c r="L105" s="203">
        <f>+J105*K105</f>
        <v>45426300</v>
      </c>
      <c r="M105" s="204">
        <v>0</v>
      </c>
      <c r="N105" s="201">
        <v>908526</v>
      </c>
      <c r="O105" s="201">
        <f>+M105*N105</f>
        <v>0</v>
      </c>
      <c r="P105" s="205">
        <f>+H105+I105+L105+O105</f>
        <v>45426300</v>
      </c>
      <c r="T105" s="366"/>
    </row>
    <row r="106" spans="1:20" ht="26.25" customHeight="1" thickBot="1" x14ac:dyDescent="0.3">
      <c r="A106" s="729"/>
      <c r="B106" s="307">
        <f>+B105+1</f>
        <v>4</v>
      </c>
      <c r="C106" s="733"/>
      <c r="D106" s="733"/>
      <c r="E106" s="183" t="s">
        <v>437</v>
      </c>
      <c r="F106" s="24" t="s">
        <v>378</v>
      </c>
      <c r="G106" s="25">
        <v>1078636149</v>
      </c>
      <c r="H106" s="186">
        <f>+'[5]CARGO 50- LEONEL BARRERA H'!G14</f>
        <v>0</v>
      </c>
      <c r="I106" s="186">
        <f>+'[4]HECHO DESP. 1 J. CARO'!P115</f>
        <v>0</v>
      </c>
      <c r="J106" s="187">
        <v>50</v>
      </c>
      <c r="K106" s="186">
        <v>908526</v>
      </c>
      <c r="L106" s="188">
        <f>+J106*K106</f>
        <v>45426300</v>
      </c>
      <c r="M106" s="189">
        <v>0</v>
      </c>
      <c r="N106" s="186">
        <v>908526</v>
      </c>
      <c r="O106" s="186">
        <f>+M106*N106</f>
        <v>0</v>
      </c>
      <c r="P106" s="190">
        <f>+H106+I106+L106+O106</f>
        <v>45426300</v>
      </c>
    </row>
    <row r="107" spans="1:20" ht="15.75" thickBot="1" x14ac:dyDescent="0.3">
      <c r="A107" s="579" t="s">
        <v>0</v>
      </c>
      <c r="B107" s="577" t="s">
        <v>1</v>
      </c>
      <c r="C107" s="731" t="s">
        <v>17</v>
      </c>
      <c r="D107" s="731"/>
      <c r="E107" s="579" t="s">
        <v>161</v>
      </c>
      <c r="F107" s="581" t="s">
        <v>162</v>
      </c>
      <c r="G107" s="579" t="s">
        <v>3</v>
      </c>
      <c r="H107" s="583" t="s">
        <v>5</v>
      </c>
      <c r="I107" s="584"/>
      <c r="J107" s="584"/>
      <c r="K107" s="584"/>
      <c r="L107" s="584"/>
      <c r="M107" s="584"/>
      <c r="N107" s="584"/>
      <c r="O107" s="584"/>
      <c r="P107" s="585"/>
    </row>
    <row r="108" spans="1:20" ht="54.75" thickBot="1" x14ac:dyDescent="0.3">
      <c r="A108" s="580"/>
      <c r="B108" s="578"/>
      <c r="C108" s="732"/>
      <c r="D108" s="732"/>
      <c r="E108" s="580"/>
      <c r="F108" s="582"/>
      <c r="G108" s="580"/>
      <c r="H108" s="1" t="s">
        <v>6</v>
      </c>
      <c r="I108" s="1" t="s">
        <v>7</v>
      </c>
      <c r="J108" s="1" t="s">
        <v>8</v>
      </c>
      <c r="K108" s="1" t="s">
        <v>163</v>
      </c>
      <c r="L108" s="166" t="s">
        <v>10</v>
      </c>
      <c r="M108" s="1" t="s">
        <v>164</v>
      </c>
      <c r="N108" s="1" t="s">
        <v>163</v>
      </c>
      <c r="O108" s="167" t="s">
        <v>12</v>
      </c>
      <c r="P108" s="191" t="s">
        <v>13</v>
      </c>
    </row>
    <row r="109" spans="1:20" ht="23.25" x14ac:dyDescent="0.25">
      <c r="A109" s="728" t="s">
        <v>434</v>
      </c>
      <c r="B109" s="361">
        <v>1</v>
      </c>
      <c r="C109" s="732"/>
      <c r="D109" s="732"/>
      <c r="E109" s="335" t="s">
        <v>433</v>
      </c>
      <c r="F109" s="336" t="s">
        <v>378</v>
      </c>
      <c r="G109" s="362">
        <v>4829394</v>
      </c>
      <c r="H109" s="235">
        <f>+'[5]CARGO 50- CLAUDIA BARRERA HENAO'!P35</f>
        <v>16500843.486410497</v>
      </c>
      <c r="I109" s="235">
        <f>+'[5]CARGO 50- CLAUDIA BARRERA HENAO'!P36</f>
        <v>6897393.6655622609</v>
      </c>
      <c r="J109" s="236">
        <v>50</v>
      </c>
      <c r="K109" s="235">
        <v>908526</v>
      </c>
      <c r="L109" s="338">
        <f>+J109*K109</f>
        <v>45426300</v>
      </c>
      <c r="M109" s="339">
        <v>0</v>
      </c>
      <c r="N109" s="235">
        <v>908526</v>
      </c>
      <c r="O109" s="235">
        <f>+M109*N109</f>
        <v>0</v>
      </c>
      <c r="P109" s="340">
        <f>+H109+I109+L109+O109</f>
        <v>68824537.151972756</v>
      </c>
    </row>
    <row r="110" spans="1:20" ht="23.25" x14ac:dyDescent="0.25">
      <c r="A110" s="728"/>
      <c r="B110" s="304">
        <f>+B109+1</f>
        <v>2</v>
      </c>
      <c r="C110" s="732"/>
      <c r="D110" s="732"/>
      <c r="E110" s="174" t="s">
        <v>438</v>
      </c>
      <c r="F110" s="18" t="s">
        <v>378</v>
      </c>
      <c r="G110" s="19">
        <v>26323434</v>
      </c>
      <c r="H110" s="201">
        <f>+'[5]CARGO 50- LEONEL BARRERA H'!G18</f>
        <v>0</v>
      </c>
      <c r="I110" s="201">
        <f>+'[4]HECHO DESP. 1 J. CARO'!P119</f>
        <v>0</v>
      </c>
      <c r="J110" s="202">
        <v>50</v>
      </c>
      <c r="K110" s="201">
        <v>908526</v>
      </c>
      <c r="L110" s="203">
        <f>+J110*K110</f>
        <v>45426300</v>
      </c>
      <c r="M110" s="204">
        <v>0</v>
      </c>
      <c r="N110" s="201">
        <v>908526</v>
      </c>
      <c r="O110" s="201">
        <f>+M110*N110</f>
        <v>0</v>
      </c>
      <c r="P110" s="205">
        <f>+H110+I110+L110+O110</f>
        <v>45426300</v>
      </c>
    </row>
    <row r="111" spans="1:20" ht="23.25" x14ac:dyDescent="0.25">
      <c r="A111" s="728"/>
      <c r="B111" s="304">
        <f>+B110+1</f>
        <v>3</v>
      </c>
      <c r="C111" s="732"/>
      <c r="D111" s="732"/>
      <c r="E111" s="174" t="s">
        <v>439</v>
      </c>
      <c r="F111" s="18" t="s">
        <v>378</v>
      </c>
      <c r="G111" s="19">
        <v>8063604</v>
      </c>
      <c r="H111" s="705" t="s">
        <v>440</v>
      </c>
      <c r="I111" s="706"/>
      <c r="J111" s="706"/>
      <c r="K111" s="706"/>
      <c r="L111" s="706"/>
      <c r="M111" s="706"/>
      <c r="N111" s="706"/>
      <c r="O111" s="706"/>
      <c r="P111" s="707"/>
    </row>
    <row r="112" spans="1:20" ht="24" thickBot="1" x14ac:dyDescent="0.3">
      <c r="A112" s="729"/>
      <c r="B112" s="307">
        <f>+B111+1</f>
        <v>4</v>
      </c>
      <c r="C112" s="733"/>
      <c r="D112" s="733"/>
      <c r="E112" s="183" t="s">
        <v>441</v>
      </c>
      <c r="F112" s="24" t="s">
        <v>378</v>
      </c>
      <c r="G112" s="25">
        <v>1078636149</v>
      </c>
      <c r="H112" s="186">
        <f>+'[5]CARGO 50- LEONEL BARRERA H'!G20</f>
        <v>0</v>
      </c>
      <c r="I112" s="186">
        <f>+'[4]HECHO DESP. 1 J. CARO'!P121</f>
        <v>0</v>
      </c>
      <c r="J112" s="187">
        <v>50</v>
      </c>
      <c r="K112" s="186">
        <v>908526</v>
      </c>
      <c r="L112" s="188">
        <f>+J112*K112</f>
        <v>45426300</v>
      </c>
      <c r="M112" s="189">
        <v>0</v>
      </c>
      <c r="N112" s="186">
        <v>908526</v>
      </c>
      <c r="O112" s="186">
        <f>+M112*N112</f>
        <v>0</v>
      </c>
      <c r="P112" s="190">
        <f>+H112+I112+L112+O112</f>
        <v>45426300</v>
      </c>
    </row>
    <row r="113" spans="1:18" ht="15.75" thickBot="1" x14ac:dyDescent="0.3">
      <c r="A113" s="579" t="s">
        <v>0</v>
      </c>
      <c r="B113" s="577" t="s">
        <v>1</v>
      </c>
      <c r="C113" s="731" t="s">
        <v>17</v>
      </c>
      <c r="D113" s="731"/>
      <c r="E113" s="579" t="s">
        <v>161</v>
      </c>
      <c r="F113" s="581" t="s">
        <v>162</v>
      </c>
      <c r="G113" s="579" t="s">
        <v>3</v>
      </c>
      <c r="H113" s="583" t="s">
        <v>5</v>
      </c>
      <c r="I113" s="584"/>
      <c r="J113" s="584"/>
      <c r="K113" s="584"/>
      <c r="L113" s="584"/>
      <c r="M113" s="584"/>
      <c r="N113" s="584"/>
      <c r="O113" s="584"/>
      <c r="P113" s="585"/>
    </row>
    <row r="114" spans="1:18" ht="54.75" thickBot="1" x14ac:dyDescent="0.3">
      <c r="A114" s="580"/>
      <c r="B114" s="730"/>
      <c r="C114" s="732"/>
      <c r="D114" s="732"/>
      <c r="E114" s="580"/>
      <c r="F114" s="582"/>
      <c r="G114" s="580"/>
      <c r="H114" s="1" t="s">
        <v>6</v>
      </c>
      <c r="I114" s="1" t="s">
        <v>7</v>
      </c>
      <c r="J114" s="1" t="s">
        <v>8</v>
      </c>
      <c r="K114" s="1" t="s">
        <v>163</v>
      </c>
      <c r="L114" s="166" t="s">
        <v>10</v>
      </c>
      <c r="M114" s="1" t="s">
        <v>164</v>
      </c>
      <c r="N114" s="1" t="s">
        <v>163</v>
      </c>
      <c r="O114" s="167" t="s">
        <v>12</v>
      </c>
      <c r="P114" s="191" t="s">
        <v>13</v>
      </c>
    </row>
    <row r="115" spans="1:18" ht="23.25" customHeight="1" x14ac:dyDescent="0.25">
      <c r="A115" s="739" t="s">
        <v>434</v>
      </c>
      <c r="B115" s="311">
        <v>1</v>
      </c>
      <c r="C115" s="732"/>
      <c r="D115" s="732"/>
      <c r="E115" s="335" t="s">
        <v>432</v>
      </c>
      <c r="F115" s="336" t="s">
        <v>378</v>
      </c>
      <c r="G115" s="19">
        <v>4829187</v>
      </c>
      <c r="H115" s="235">
        <f>+'[5]CARGO 50-  RODRIGO BARRERA'!P35</f>
        <v>1734804.753820034</v>
      </c>
      <c r="I115" s="235">
        <f>+'[5]CARGO 50-  RODRIGO BARRERA'!P36</f>
        <v>6897393.6655622609</v>
      </c>
      <c r="J115" s="363">
        <v>22.4</v>
      </c>
      <c r="K115" s="235">
        <v>908526</v>
      </c>
      <c r="L115" s="338">
        <f t="shared" ref="L115:L124" si="15">+J115*K115</f>
        <v>20350982.399999999</v>
      </c>
      <c r="M115" s="339">
        <v>0</v>
      </c>
      <c r="N115" s="235">
        <v>908526</v>
      </c>
      <c r="O115" s="235">
        <f t="shared" ref="O115:O124" si="16">+M115*N115</f>
        <v>0</v>
      </c>
      <c r="P115" s="340">
        <f>+H115+I115+L115+O115</f>
        <v>28983180.819382295</v>
      </c>
    </row>
    <row r="116" spans="1:18" ht="34.5" x14ac:dyDescent="0.25">
      <c r="A116" s="740"/>
      <c r="B116" s="311">
        <f t="shared" ref="B116:B124" si="17">+B115+1</f>
        <v>2</v>
      </c>
      <c r="C116" s="732"/>
      <c r="D116" s="732"/>
      <c r="E116" s="174" t="s">
        <v>400</v>
      </c>
      <c r="F116" s="18" t="s">
        <v>378</v>
      </c>
      <c r="G116" s="19">
        <v>26323080</v>
      </c>
      <c r="H116" s="201">
        <f>+'[5]CARGO 50- LEONEL BARRERA H'!G24</f>
        <v>0</v>
      </c>
      <c r="I116" s="201">
        <f>+'[4]HECHO DESP. 1 J. CARO'!P125</f>
        <v>0</v>
      </c>
      <c r="J116" s="363">
        <v>22.4</v>
      </c>
      <c r="K116" s="201">
        <v>908526</v>
      </c>
      <c r="L116" s="203">
        <f t="shared" si="15"/>
        <v>20350982.399999999</v>
      </c>
      <c r="M116" s="204">
        <v>0</v>
      </c>
      <c r="N116" s="201">
        <v>908526</v>
      </c>
      <c r="O116" s="201">
        <f t="shared" si="16"/>
        <v>0</v>
      </c>
      <c r="P116" s="205">
        <f>+H116+I116+L116+O116</f>
        <v>20350982.399999999</v>
      </c>
      <c r="R116" s="367"/>
    </row>
    <row r="117" spans="1:18" ht="23.25" x14ac:dyDescent="0.25">
      <c r="A117" s="740"/>
      <c r="B117" s="311">
        <f t="shared" si="17"/>
        <v>3</v>
      </c>
      <c r="C117" s="732"/>
      <c r="D117" s="732"/>
      <c r="E117" s="174" t="s">
        <v>442</v>
      </c>
      <c r="F117" s="18" t="s">
        <v>378</v>
      </c>
      <c r="G117" s="19">
        <v>8032037</v>
      </c>
      <c r="H117" s="201">
        <f>+'[5]CARGO 50- LEONEL BARRERA H'!G25</f>
        <v>0</v>
      </c>
      <c r="I117" s="201">
        <f>+'[4]HECHO DESP. 1 J. CARO'!P126</f>
        <v>0</v>
      </c>
      <c r="J117" s="363">
        <v>22.4</v>
      </c>
      <c r="K117" s="201">
        <v>908526</v>
      </c>
      <c r="L117" s="203">
        <f t="shared" si="15"/>
        <v>20350982.399999999</v>
      </c>
      <c r="M117" s="204">
        <v>0</v>
      </c>
      <c r="N117" s="201">
        <v>908526</v>
      </c>
      <c r="O117" s="201">
        <f t="shared" si="16"/>
        <v>0</v>
      </c>
      <c r="P117" s="205">
        <f t="shared" ref="P117:P124" si="18">+H117+I117+L117+O117</f>
        <v>20350982.399999999</v>
      </c>
    </row>
    <row r="118" spans="1:18" ht="23.25" x14ac:dyDescent="0.25">
      <c r="A118" s="740"/>
      <c r="B118" s="311">
        <f t="shared" si="17"/>
        <v>4</v>
      </c>
      <c r="C118" s="732"/>
      <c r="D118" s="732"/>
      <c r="E118" s="174" t="s">
        <v>443</v>
      </c>
      <c r="F118" s="18" t="s">
        <v>378</v>
      </c>
      <c r="G118" s="19">
        <v>1078636707</v>
      </c>
      <c r="H118" s="201">
        <f>+'[5]CARGO 50- LEONEL BARRERA H'!G26</f>
        <v>0</v>
      </c>
      <c r="I118" s="201">
        <f>+'[4]HECHO DESP. 1 J. CARO'!P127</f>
        <v>0</v>
      </c>
      <c r="J118" s="363">
        <v>22.4</v>
      </c>
      <c r="K118" s="201">
        <v>908526</v>
      </c>
      <c r="L118" s="203">
        <f t="shared" si="15"/>
        <v>20350982.399999999</v>
      </c>
      <c r="M118" s="204">
        <v>0</v>
      </c>
      <c r="N118" s="201">
        <v>908526</v>
      </c>
      <c r="O118" s="201">
        <f t="shared" si="16"/>
        <v>0</v>
      </c>
      <c r="P118" s="205">
        <f t="shared" si="18"/>
        <v>20350982.399999999</v>
      </c>
    </row>
    <row r="119" spans="1:18" ht="23.25" x14ac:dyDescent="0.25">
      <c r="A119" s="740"/>
      <c r="B119" s="311">
        <f t="shared" si="17"/>
        <v>5</v>
      </c>
      <c r="C119" s="732"/>
      <c r="D119" s="732"/>
      <c r="E119" s="174" t="s">
        <v>444</v>
      </c>
      <c r="F119" s="18" t="s">
        <v>378</v>
      </c>
      <c r="G119" s="19">
        <v>1078636707</v>
      </c>
      <c r="H119" s="201">
        <f>+'[5]CARGO 50- LEONEL BARRERA H'!G27</f>
        <v>0</v>
      </c>
      <c r="I119" s="201">
        <f>+'[4]HECHO DESP. 1 J. CARO'!P128</f>
        <v>0</v>
      </c>
      <c r="J119" s="363">
        <v>22.4</v>
      </c>
      <c r="K119" s="201">
        <v>908526</v>
      </c>
      <c r="L119" s="203">
        <f t="shared" si="15"/>
        <v>20350982.399999999</v>
      </c>
      <c r="M119" s="204">
        <v>0</v>
      </c>
      <c r="N119" s="201">
        <v>908526</v>
      </c>
      <c r="O119" s="201">
        <f t="shared" si="16"/>
        <v>0</v>
      </c>
      <c r="P119" s="205">
        <f t="shared" si="18"/>
        <v>20350982.399999999</v>
      </c>
    </row>
    <row r="120" spans="1:18" ht="23.25" x14ac:dyDescent="0.25">
      <c r="A120" s="740"/>
      <c r="B120" s="311">
        <f t="shared" si="17"/>
        <v>6</v>
      </c>
      <c r="C120" s="732"/>
      <c r="D120" s="732"/>
      <c r="E120" s="174" t="s">
        <v>445</v>
      </c>
      <c r="F120" s="18" t="s">
        <v>378</v>
      </c>
      <c r="G120" s="19">
        <v>1078636707</v>
      </c>
      <c r="H120" s="201">
        <f>+'[5]CARGO 50- LEONEL BARRERA H'!G28</f>
        <v>0</v>
      </c>
      <c r="I120" s="201">
        <f>+'[4]HECHO DESP. 1 J. CARO'!P129</f>
        <v>0</v>
      </c>
      <c r="J120" s="363">
        <v>22.4</v>
      </c>
      <c r="K120" s="201">
        <v>908526</v>
      </c>
      <c r="L120" s="203">
        <f t="shared" si="15"/>
        <v>20350982.399999999</v>
      </c>
      <c r="M120" s="204">
        <v>0</v>
      </c>
      <c r="N120" s="201">
        <v>908526</v>
      </c>
      <c r="O120" s="201">
        <f t="shared" si="16"/>
        <v>0</v>
      </c>
      <c r="P120" s="205">
        <f t="shared" si="18"/>
        <v>20350982.399999999</v>
      </c>
    </row>
    <row r="121" spans="1:18" ht="23.25" x14ac:dyDescent="0.25">
      <c r="A121" s="740"/>
      <c r="B121" s="311">
        <f t="shared" si="17"/>
        <v>7</v>
      </c>
      <c r="C121" s="732"/>
      <c r="D121" s="732"/>
      <c r="E121" s="174" t="s">
        <v>446</v>
      </c>
      <c r="F121" s="18" t="s">
        <v>378</v>
      </c>
      <c r="G121" s="19">
        <v>1078636707</v>
      </c>
      <c r="H121" s="201">
        <f>+'[5]CARGO 50- LEONEL BARRERA H'!G29</f>
        <v>0</v>
      </c>
      <c r="I121" s="201">
        <f>+'[4]HECHO DESP. 1 J. CARO'!P130</f>
        <v>0</v>
      </c>
      <c r="J121" s="363">
        <v>22.4</v>
      </c>
      <c r="K121" s="201">
        <v>908526</v>
      </c>
      <c r="L121" s="203">
        <f t="shared" si="15"/>
        <v>20350982.399999999</v>
      </c>
      <c r="M121" s="204">
        <v>0</v>
      </c>
      <c r="N121" s="201">
        <v>908526</v>
      </c>
      <c r="O121" s="201">
        <f t="shared" si="16"/>
        <v>0</v>
      </c>
      <c r="P121" s="205">
        <f t="shared" si="18"/>
        <v>20350982.399999999</v>
      </c>
    </row>
    <row r="122" spans="1:18" ht="23.25" x14ac:dyDescent="0.25">
      <c r="A122" s="740"/>
      <c r="B122" s="311">
        <f t="shared" si="17"/>
        <v>8</v>
      </c>
      <c r="C122" s="732"/>
      <c r="D122" s="732"/>
      <c r="E122" s="174" t="s">
        <v>447</v>
      </c>
      <c r="F122" s="18" t="s">
        <v>378</v>
      </c>
      <c r="G122" s="19">
        <v>1078636707</v>
      </c>
      <c r="H122" s="201">
        <f>+'[5]CARGO 50- LEONEL BARRERA H'!G30</f>
        <v>0</v>
      </c>
      <c r="I122" s="201">
        <f>+'[4]HECHO DESP. 1 J. CARO'!P131</f>
        <v>0</v>
      </c>
      <c r="J122" s="363">
        <v>22.4</v>
      </c>
      <c r="K122" s="201">
        <v>908526</v>
      </c>
      <c r="L122" s="203">
        <f t="shared" si="15"/>
        <v>20350982.399999999</v>
      </c>
      <c r="M122" s="204">
        <v>0</v>
      </c>
      <c r="N122" s="201">
        <v>908526</v>
      </c>
      <c r="O122" s="201">
        <f t="shared" si="16"/>
        <v>0</v>
      </c>
      <c r="P122" s="205">
        <f t="shared" si="18"/>
        <v>20350982.399999999</v>
      </c>
    </row>
    <row r="123" spans="1:18" ht="23.25" x14ac:dyDescent="0.25">
      <c r="A123" s="740"/>
      <c r="B123" s="311">
        <f t="shared" si="17"/>
        <v>9</v>
      </c>
      <c r="C123" s="732"/>
      <c r="D123" s="732"/>
      <c r="E123" s="174" t="s">
        <v>448</v>
      </c>
      <c r="F123" s="18" t="s">
        <v>378</v>
      </c>
      <c r="G123" s="19">
        <v>1078636707</v>
      </c>
      <c r="H123" s="201">
        <f>+'[5]CARGO 50- LEONEL BARRERA H'!G31</f>
        <v>0</v>
      </c>
      <c r="I123" s="201">
        <f>+'[4]HECHO DESP. 1 J. CARO'!P132</f>
        <v>0</v>
      </c>
      <c r="J123" s="363">
        <v>22.4</v>
      </c>
      <c r="K123" s="201">
        <v>908526</v>
      </c>
      <c r="L123" s="203">
        <f t="shared" si="15"/>
        <v>20350982.399999999</v>
      </c>
      <c r="M123" s="204">
        <v>0</v>
      </c>
      <c r="N123" s="201">
        <v>908526</v>
      </c>
      <c r="O123" s="201">
        <f t="shared" si="16"/>
        <v>0</v>
      </c>
      <c r="P123" s="205">
        <f t="shared" si="18"/>
        <v>20350982.399999999</v>
      </c>
    </row>
    <row r="124" spans="1:18" ht="24" thickBot="1" x14ac:dyDescent="0.3">
      <c r="A124" s="741"/>
      <c r="B124" s="368">
        <f t="shared" si="17"/>
        <v>10</v>
      </c>
      <c r="C124" s="733"/>
      <c r="D124" s="733"/>
      <c r="E124" s="183" t="s">
        <v>449</v>
      </c>
      <c r="F124" s="24" t="s">
        <v>378</v>
      </c>
      <c r="G124" s="25">
        <v>1078636707</v>
      </c>
      <c r="H124" s="186">
        <f>+'[5]CARGO 50- LEONEL BARRERA H'!G32</f>
        <v>0</v>
      </c>
      <c r="I124" s="186">
        <f>+'[4]HECHO DESP. 1 J. CARO'!P133</f>
        <v>0</v>
      </c>
      <c r="J124" s="363">
        <v>22.4</v>
      </c>
      <c r="K124" s="186">
        <v>908526</v>
      </c>
      <c r="L124" s="188">
        <f t="shared" si="15"/>
        <v>20350982.399999999</v>
      </c>
      <c r="M124" s="189">
        <v>0</v>
      </c>
      <c r="N124" s="186">
        <v>908526</v>
      </c>
      <c r="O124" s="186">
        <f t="shared" si="16"/>
        <v>0</v>
      </c>
      <c r="P124" s="205">
        <f t="shared" si="18"/>
        <v>20350982.399999999</v>
      </c>
    </row>
    <row r="125" spans="1:18" ht="15.75" thickBot="1" x14ac:dyDescent="0.3">
      <c r="A125" s="579" t="s">
        <v>0</v>
      </c>
      <c r="B125" s="742" t="s">
        <v>1</v>
      </c>
      <c r="C125" s="575" t="s">
        <v>17</v>
      </c>
      <c r="D125" s="744"/>
      <c r="E125" s="579" t="s">
        <v>161</v>
      </c>
      <c r="F125" s="581" t="s">
        <v>162</v>
      </c>
      <c r="G125" s="579" t="s">
        <v>3</v>
      </c>
      <c r="H125" s="583" t="s">
        <v>5</v>
      </c>
      <c r="I125" s="584"/>
      <c r="J125" s="584"/>
      <c r="K125" s="584"/>
      <c r="L125" s="584"/>
      <c r="M125" s="584"/>
      <c r="N125" s="584"/>
      <c r="O125" s="584"/>
      <c r="P125" s="585"/>
    </row>
    <row r="126" spans="1:18" ht="54.75" thickBot="1" x14ac:dyDescent="0.3">
      <c r="A126" s="580"/>
      <c r="B126" s="743"/>
      <c r="C126" s="612"/>
      <c r="D126" s="745"/>
      <c r="E126" s="580"/>
      <c r="F126" s="582"/>
      <c r="G126" s="580"/>
      <c r="H126" s="1" t="s">
        <v>6</v>
      </c>
      <c r="I126" s="1" t="s">
        <v>7</v>
      </c>
      <c r="J126" s="1" t="s">
        <v>8</v>
      </c>
      <c r="K126" s="1" t="s">
        <v>163</v>
      </c>
      <c r="L126" s="166" t="s">
        <v>10</v>
      </c>
      <c r="M126" s="1" t="s">
        <v>164</v>
      </c>
      <c r="N126" s="1" t="s">
        <v>163</v>
      </c>
      <c r="O126" s="167" t="s">
        <v>12</v>
      </c>
      <c r="P126" s="191" t="s">
        <v>13</v>
      </c>
    </row>
    <row r="127" spans="1:18" ht="23.25" x14ac:dyDescent="0.25">
      <c r="A127" s="728" t="s">
        <v>434</v>
      </c>
      <c r="B127" s="369">
        <v>1</v>
      </c>
      <c r="C127" s="612"/>
      <c r="D127" s="745"/>
      <c r="E127" s="370" t="s">
        <v>450</v>
      </c>
      <c r="F127" s="336" t="s">
        <v>378</v>
      </c>
      <c r="G127" s="362">
        <v>26324014</v>
      </c>
      <c r="H127" s="235">
        <f>+'[5]CARGO 50- LUZE.MOLINA'!P40</f>
        <v>45440893.894736849</v>
      </c>
      <c r="I127" s="235">
        <f>+'[5]CARGO 50- LUZE.MOLINA'!P41</f>
        <v>6897393.6655622609</v>
      </c>
      <c r="J127" s="236">
        <v>50</v>
      </c>
      <c r="K127" s="235">
        <v>908526</v>
      </c>
      <c r="L127" s="338">
        <f>+J127*K127</f>
        <v>45426300</v>
      </c>
      <c r="M127" s="339">
        <v>0</v>
      </c>
      <c r="N127" s="235">
        <v>908526</v>
      </c>
      <c r="O127" s="235">
        <f>+M127*N127</f>
        <v>0</v>
      </c>
      <c r="P127" s="340">
        <f>+H127+I127+L127</f>
        <v>97764587.560299113</v>
      </c>
    </row>
    <row r="128" spans="1:18" ht="23.25" x14ac:dyDescent="0.25">
      <c r="A128" s="728"/>
      <c r="B128" s="371">
        <f>+B127+1</f>
        <v>2</v>
      </c>
      <c r="C128" s="612"/>
      <c r="D128" s="745"/>
      <c r="E128" s="370" t="s">
        <v>451</v>
      </c>
      <c r="F128" s="336"/>
      <c r="G128" s="19">
        <v>4829485</v>
      </c>
      <c r="H128" s="235"/>
      <c r="I128" s="235">
        <v>0</v>
      </c>
      <c r="J128" s="236">
        <v>50</v>
      </c>
      <c r="K128" s="235">
        <v>908526</v>
      </c>
      <c r="L128" s="338">
        <f>+J128*K128</f>
        <v>45426300</v>
      </c>
      <c r="M128" s="339">
        <v>0</v>
      </c>
      <c r="N128" s="235">
        <v>908526</v>
      </c>
      <c r="O128" s="235">
        <f>+M128*N128</f>
        <v>0</v>
      </c>
      <c r="P128" s="340">
        <f>+H128+I128+L128+O128</f>
        <v>45426300</v>
      </c>
    </row>
    <row r="129" spans="1:16" ht="24" thickBot="1" x14ac:dyDescent="0.3">
      <c r="A129" s="728"/>
      <c r="B129" s="372">
        <f>+B128+1</f>
        <v>3</v>
      </c>
      <c r="C129" s="612"/>
      <c r="D129" s="745"/>
      <c r="E129" s="373" t="s">
        <v>452</v>
      </c>
      <c r="F129" s="18" t="s">
        <v>378</v>
      </c>
      <c r="G129" s="19">
        <v>1078638606</v>
      </c>
      <c r="H129" s="201">
        <f>+'[5]CARGO 50- LEONEL BARRERA H'!G36</f>
        <v>0</v>
      </c>
      <c r="I129" s="201">
        <f>+'[4]HECHO DESP. 1 J. CARO'!P137</f>
        <v>0</v>
      </c>
      <c r="J129" s="202">
        <v>50</v>
      </c>
      <c r="K129" s="201">
        <v>908526</v>
      </c>
      <c r="L129" s="203">
        <f>+J129*K129</f>
        <v>45426300</v>
      </c>
      <c r="M129" s="204">
        <v>0</v>
      </c>
      <c r="N129" s="201">
        <v>908526</v>
      </c>
      <c r="O129" s="201">
        <f>+M129*N129</f>
        <v>0</v>
      </c>
      <c r="P129" s="340">
        <f t="shared" ref="P129:P130" si="19">+H129+I129+L129+O129</f>
        <v>45426300</v>
      </c>
    </row>
    <row r="130" spans="1:16" ht="24" thickBot="1" x14ac:dyDescent="0.3">
      <c r="A130" s="729"/>
      <c r="B130" s="372">
        <f>+B129+1</f>
        <v>4</v>
      </c>
      <c r="C130" s="576"/>
      <c r="D130" s="746"/>
      <c r="E130" s="374" t="s">
        <v>453</v>
      </c>
      <c r="F130" s="24" t="s">
        <v>378</v>
      </c>
      <c r="G130" s="25">
        <v>1078638046</v>
      </c>
      <c r="H130" s="186">
        <f>+'[5]CARGO 50- LEONEL BARRERA H'!G37</f>
        <v>0</v>
      </c>
      <c r="I130" s="186">
        <f>+'[4]HECHO DESP. 1 J. CARO'!P138</f>
        <v>0</v>
      </c>
      <c r="J130" s="187">
        <v>50</v>
      </c>
      <c r="K130" s="186">
        <v>908526</v>
      </c>
      <c r="L130" s="188">
        <f>+J130*K130</f>
        <v>45426300</v>
      </c>
      <c r="M130" s="189">
        <v>0</v>
      </c>
      <c r="N130" s="186">
        <v>908526</v>
      </c>
      <c r="O130" s="186">
        <f>+M130*N130</f>
        <v>0</v>
      </c>
      <c r="P130" s="417">
        <f t="shared" si="19"/>
        <v>45426300</v>
      </c>
    </row>
    <row r="131" spans="1:16" ht="15.75" thickBot="1" x14ac:dyDescent="0.3">
      <c r="A131" s="579" t="s">
        <v>0</v>
      </c>
      <c r="B131" s="742" t="s">
        <v>1</v>
      </c>
      <c r="C131" s="575" t="s">
        <v>17</v>
      </c>
      <c r="D131" s="744"/>
      <c r="E131" s="744" t="s">
        <v>161</v>
      </c>
      <c r="F131" s="581" t="s">
        <v>162</v>
      </c>
      <c r="G131" s="579" t="s">
        <v>3</v>
      </c>
      <c r="H131" s="583" t="s">
        <v>5</v>
      </c>
      <c r="I131" s="584"/>
      <c r="J131" s="584"/>
      <c r="K131" s="584"/>
      <c r="L131" s="584"/>
      <c r="M131" s="584"/>
      <c r="N131" s="584"/>
      <c r="O131" s="584"/>
      <c r="P131" s="585"/>
    </row>
    <row r="132" spans="1:16" ht="54.75" thickBot="1" x14ac:dyDescent="0.3">
      <c r="A132" s="580"/>
      <c r="B132" s="743"/>
      <c r="C132" s="612"/>
      <c r="D132" s="745"/>
      <c r="E132" s="746"/>
      <c r="F132" s="582"/>
      <c r="G132" s="580"/>
      <c r="H132" s="1" t="s">
        <v>6</v>
      </c>
      <c r="I132" s="1" t="s">
        <v>7</v>
      </c>
      <c r="J132" s="1" t="s">
        <v>8</v>
      </c>
      <c r="K132" s="1" t="s">
        <v>163</v>
      </c>
      <c r="L132" s="166" t="s">
        <v>10</v>
      </c>
      <c r="M132" s="1" t="s">
        <v>164</v>
      </c>
      <c r="N132" s="1" t="s">
        <v>163</v>
      </c>
      <c r="O132" s="167" t="s">
        <v>12</v>
      </c>
      <c r="P132" s="191" t="s">
        <v>13</v>
      </c>
    </row>
    <row r="133" spans="1:16" ht="23.25" x14ac:dyDescent="0.25">
      <c r="A133" s="728" t="s">
        <v>434</v>
      </c>
      <c r="B133" s="369">
        <v>1</v>
      </c>
      <c r="C133" s="612"/>
      <c r="D133" s="745"/>
      <c r="E133" s="370" t="s">
        <v>454</v>
      </c>
      <c r="F133" s="336" t="s">
        <v>378</v>
      </c>
      <c r="G133" s="362">
        <v>26323706</v>
      </c>
      <c r="H133" s="235">
        <f>+'[5]CARGO 50- LILIANA AGUDELO'!P34</f>
        <v>21991986.417657048</v>
      </c>
      <c r="I133" s="235">
        <v>0</v>
      </c>
      <c r="J133" s="236">
        <v>50</v>
      </c>
      <c r="K133" s="235">
        <v>908526</v>
      </c>
      <c r="L133" s="338">
        <f>+J133*K133</f>
        <v>45426300</v>
      </c>
      <c r="M133" s="339">
        <v>0</v>
      </c>
      <c r="N133" s="235">
        <v>908526</v>
      </c>
      <c r="O133" s="235">
        <f>+M133*N133</f>
        <v>0</v>
      </c>
      <c r="P133" s="340">
        <f>+H133+I133+L133</f>
        <v>67418286.417657048</v>
      </c>
    </row>
    <row r="134" spans="1:16" ht="23.25" x14ac:dyDescent="0.25">
      <c r="A134" s="728"/>
      <c r="B134" s="369">
        <f>+B133+1</f>
        <v>2</v>
      </c>
      <c r="C134" s="612"/>
      <c r="D134" s="745"/>
      <c r="E134" s="370" t="s">
        <v>455</v>
      </c>
      <c r="F134" s="336" t="s">
        <v>20</v>
      </c>
      <c r="G134" s="19">
        <v>4829708</v>
      </c>
      <c r="H134" s="747" t="s">
        <v>456</v>
      </c>
      <c r="I134" s="748"/>
      <c r="J134" s="748"/>
      <c r="K134" s="748"/>
      <c r="L134" s="748"/>
      <c r="M134" s="748"/>
      <c r="N134" s="748"/>
      <c r="O134" s="748"/>
      <c r="P134" s="749"/>
    </row>
    <row r="135" spans="1:16" ht="23.25" x14ac:dyDescent="0.25">
      <c r="A135" s="728"/>
      <c r="B135" s="371">
        <f>+B134+1</f>
        <v>3</v>
      </c>
      <c r="C135" s="612"/>
      <c r="D135" s="745"/>
      <c r="E135" s="373" t="s">
        <v>457</v>
      </c>
      <c r="F135" s="18" t="s">
        <v>378</v>
      </c>
      <c r="G135" s="19">
        <v>1078637888</v>
      </c>
      <c r="H135" s="750"/>
      <c r="I135" s="751"/>
      <c r="J135" s="751"/>
      <c r="K135" s="751"/>
      <c r="L135" s="751"/>
      <c r="M135" s="751"/>
      <c r="N135" s="751"/>
      <c r="O135" s="751"/>
      <c r="P135" s="752"/>
    </row>
    <row r="136" spans="1:16" ht="24" thickBot="1" x14ac:dyDescent="0.3">
      <c r="A136" s="729"/>
      <c r="B136" s="372">
        <f>+B135+1</f>
        <v>4</v>
      </c>
      <c r="C136" s="576"/>
      <c r="D136" s="746"/>
      <c r="E136" s="374" t="s">
        <v>458</v>
      </c>
      <c r="F136" s="24" t="s">
        <v>378</v>
      </c>
      <c r="G136" s="25">
        <v>1078639581</v>
      </c>
      <c r="H136" s="753"/>
      <c r="I136" s="754"/>
      <c r="J136" s="754"/>
      <c r="K136" s="754"/>
      <c r="L136" s="754"/>
      <c r="M136" s="754"/>
      <c r="N136" s="754"/>
      <c r="O136" s="754"/>
      <c r="P136" s="755"/>
    </row>
  </sheetData>
  <sheetProtection password="C885" sheet="1" objects="1" scenarios="1"/>
  <mergeCells count="210">
    <mergeCell ref="H131:P131"/>
    <mergeCell ref="A133:A136"/>
    <mergeCell ref="H134:P136"/>
    <mergeCell ref="A131:A132"/>
    <mergeCell ref="B131:B132"/>
    <mergeCell ref="C131:D136"/>
    <mergeCell ref="E131:E132"/>
    <mergeCell ref="F131:F132"/>
    <mergeCell ref="G131:G132"/>
    <mergeCell ref="A113:A114"/>
    <mergeCell ref="B113:B114"/>
    <mergeCell ref="C113:D124"/>
    <mergeCell ref="E113:E114"/>
    <mergeCell ref="F113:F114"/>
    <mergeCell ref="G113:G114"/>
    <mergeCell ref="H113:P113"/>
    <mergeCell ref="A115:A124"/>
    <mergeCell ref="A125:A126"/>
    <mergeCell ref="B125:B126"/>
    <mergeCell ref="C125:D130"/>
    <mergeCell ref="E125:E126"/>
    <mergeCell ref="F125:F126"/>
    <mergeCell ref="G125:G126"/>
    <mergeCell ref="H125:P125"/>
    <mergeCell ref="A127:A130"/>
    <mergeCell ref="A103:A106"/>
    <mergeCell ref="A107:A108"/>
    <mergeCell ref="B107:B108"/>
    <mergeCell ref="C107:D112"/>
    <mergeCell ref="E107:E108"/>
    <mergeCell ref="F107:F108"/>
    <mergeCell ref="A97:A100"/>
    <mergeCell ref="E97:P97"/>
    <mergeCell ref="C98:D100"/>
    <mergeCell ref="A101:A102"/>
    <mergeCell ref="B101:B102"/>
    <mergeCell ref="C101:D106"/>
    <mergeCell ref="E101:E102"/>
    <mergeCell ref="F101:F102"/>
    <mergeCell ref="G101:G102"/>
    <mergeCell ref="H101:P101"/>
    <mergeCell ref="G107:G108"/>
    <mergeCell ref="H107:P107"/>
    <mergeCell ref="A109:A112"/>
    <mergeCell ref="H111:P111"/>
    <mergeCell ref="H88:P88"/>
    <mergeCell ref="A90:A94"/>
    <mergeCell ref="A95:A96"/>
    <mergeCell ref="B95:B96"/>
    <mergeCell ref="C95:C96"/>
    <mergeCell ref="D95:D96"/>
    <mergeCell ref="E95:E96"/>
    <mergeCell ref="F95:F96"/>
    <mergeCell ref="G95:G96"/>
    <mergeCell ref="H95:P95"/>
    <mergeCell ref="A88:A89"/>
    <mergeCell ref="B88:B89"/>
    <mergeCell ref="C88:D94"/>
    <mergeCell ref="E88:E89"/>
    <mergeCell ref="F88:F89"/>
    <mergeCell ref="G88:G89"/>
    <mergeCell ref="G79:G80"/>
    <mergeCell ref="H79:P79"/>
    <mergeCell ref="A81:A87"/>
    <mergeCell ref="E81:G81"/>
    <mergeCell ref="H81:P81"/>
    <mergeCell ref="C82:D87"/>
    <mergeCell ref="H84:P84"/>
    <mergeCell ref="H85:P85"/>
    <mergeCell ref="H87:P87"/>
    <mergeCell ref="A79:A80"/>
    <mergeCell ref="B79:B80"/>
    <mergeCell ref="C79:C80"/>
    <mergeCell ref="D79:D80"/>
    <mergeCell ref="E79:E80"/>
    <mergeCell ref="F79:F80"/>
    <mergeCell ref="G69:G70"/>
    <mergeCell ref="H69:P69"/>
    <mergeCell ref="A71:A78"/>
    <mergeCell ref="E71:G71"/>
    <mergeCell ref="H71:P71"/>
    <mergeCell ref="C73:D78"/>
    <mergeCell ref="A69:A70"/>
    <mergeCell ref="B69:B70"/>
    <mergeCell ref="C69:C70"/>
    <mergeCell ref="D69:D70"/>
    <mergeCell ref="E69:E70"/>
    <mergeCell ref="F69:F70"/>
    <mergeCell ref="G63:G64"/>
    <mergeCell ref="H63:P63"/>
    <mergeCell ref="A65:A68"/>
    <mergeCell ref="E65:G65"/>
    <mergeCell ref="H65:P65"/>
    <mergeCell ref="C66:D68"/>
    <mergeCell ref="A63:A64"/>
    <mergeCell ref="B63:B64"/>
    <mergeCell ref="C63:C64"/>
    <mergeCell ref="D63:D64"/>
    <mergeCell ref="E63:E64"/>
    <mergeCell ref="F63:F64"/>
    <mergeCell ref="G59:G60"/>
    <mergeCell ref="H59:P59"/>
    <mergeCell ref="A61:A62"/>
    <mergeCell ref="E61:G61"/>
    <mergeCell ref="H61:P61"/>
    <mergeCell ref="C62:D62"/>
    <mergeCell ref="A59:A60"/>
    <mergeCell ref="B59:B60"/>
    <mergeCell ref="C59:C60"/>
    <mergeCell ref="D59:D60"/>
    <mergeCell ref="E59:E60"/>
    <mergeCell ref="F59:F60"/>
    <mergeCell ref="G49:G50"/>
    <mergeCell ref="H49:P49"/>
    <mergeCell ref="A51:A58"/>
    <mergeCell ref="E51:G51"/>
    <mergeCell ref="H51:P51"/>
    <mergeCell ref="C52:D58"/>
    <mergeCell ref="A49:A50"/>
    <mergeCell ref="B49:B50"/>
    <mergeCell ref="C49:C50"/>
    <mergeCell ref="D49:D50"/>
    <mergeCell ref="E49:E50"/>
    <mergeCell ref="F49:F50"/>
    <mergeCell ref="G43:G44"/>
    <mergeCell ref="H43:P43"/>
    <mergeCell ref="A45:A48"/>
    <mergeCell ref="E45:G45"/>
    <mergeCell ref="H45:P45"/>
    <mergeCell ref="C46:D48"/>
    <mergeCell ref="A43:A44"/>
    <mergeCell ref="B43:B44"/>
    <mergeCell ref="C43:C44"/>
    <mergeCell ref="D43:D44"/>
    <mergeCell ref="E43:E44"/>
    <mergeCell ref="F43:F44"/>
    <mergeCell ref="G36:G37"/>
    <mergeCell ref="H36:P36"/>
    <mergeCell ref="A38:A42"/>
    <mergeCell ref="E38:G38"/>
    <mergeCell ref="H38:P38"/>
    <mergeCell ref="C39:D42"/>
    <mergeCell ref="A36:A37"/>
    <mergeCell ref="B36:B37"/>
    <mergeCell ref="C36:C37"/>
    <mergeCell ref="D36:D37"/>
    <mergeCell ref="E36:E37"/>
    <mergeCell ref="F36:F37"/>
    <mergeCell ref="G28:G29"/>
    <mergeCell ref="H28:P28"/>
    <mergeCell ref="A30:A35"/>
    <mergeCell ref="E30:G30"/>
    <mergeCell ref="H30:P30"/>
    <mergeCell ref="C31:D35"/>
    <mergeCell ref="H32:P32"/>
    <mergeCell ref="A28:A29"/>
    <mergeCell ref="B28:B29"/>
    <mergeCell ref="C28:C29"/>
    <mergeCell ref="D28:D29"/>
    <mergeCell ref="E28:E29"/>
    <mergeCell ref="F28:F29"/>
    <mergeCell ref="G22:G23"/>
    <mergeCell ref="H22:P22"/>
    <mergeCell ref="A24:A27"/>
    <mergeCell ref="E24:G24"/>
    <mergeCell ref="H24:P24"/>
    <mergeCell ref="C25:D27"/>
    <mergeCell ref="H27:P27"/>
    <mergeCell ref="A22:A23"/>
    <mergeCell ref="B22:B23"/>
    <mergeCell ref="C22:C23"/>
    <mergeCell ref="D22:D23"/>
    <mergeCell ref="E22:E23"/>
    <mergeCell ref="F22:F23"/>
    <mergeCell ref="G18:G19"/>
    <mergeCell ref="H18:P18"/>
    <mergeCell ref="A20:A21"/>
    <mergeCell ref="E20:G20"/>
    <mergeCell ref="H20:P20"/>
    <mergeCell ref="C21:D21"/>
    <mergeCell ref="A18:A19"/>
    <mergeCell ref="B18:B19"/>
    <mergeCell ref="C18:C19"/>
    <mergeCell ref="D18:D19"/>
    <mergeCell ref="E18:E19"/>
    <mergeCell ref="F18:F19"/>
    <mergeCell ref="G6:G7"/>
    <mergeCell ref="H6:P6"/>
    <mergeCell ref="A8:A17"/>
    <mergeCell ref="E8:G8"/>
    <mergeCell ref="H8:P8"/>
    <mergeCell ref="C13:D17"/>
    <mergeCell ref="A6:A7"/>
    <mergeCell ref="B6:B7"/>
    <mergeCell ref="C6:C7"/>
    <mergeCell ref="D6:D7"/>
    <mergeCell ref="E6:E7"/>
    <mergeCell ref="F6:F7"/>
    <mergeCell ref="G2:G3"/>
    <mergeCell ref="H2:P2"/>
    <mergeCell ref="A4:A5"/>
    <mergeCell ref="E4:G4"/>
    <mergeCell ref="H4:P4"/>
    <mergeCell ref="C5:D5"/>
    <mergeCell ref="A2:A3"/>
    <mergeCell ref="B2:B3"/>
    <mergeCell ref="C2:C3"/>
    <mergeCell ref="D2:D3"/>
    <mergeCell ref="E2:E3"/>
    <mergeCell ref="F2:F3"/>
  </mergeCells>
  <pageMargins left="0.56999999999999995" right="0.25" top="2.1800000000000002" bottom="0.25" header="1.48" footer="0.3"/>
  <pageSetup paperSize="14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LIQUIDACIONES DR.GONZALEZ</vt:lpstr>
      <vt:lpstr>DR. RAFAEL GONIMA LOPEZ</vt:lpstr>
      <vt:lpstr>DRA. LUCIA GOMEZ GOMEZ</vt:lpstr>
      <vt:lpstr>DRA.MARIA A.PALACIOS O</vt:lpstr>
      <vt:lpstr>'DR. RAFAEL GONIMA LOPEZ'!Área_de_impresión</vt:lpstr>
      <vt:lpstr>'DRA. LUCIA GOMEZ GOMEZ'!Área_de_impresión</vt:lpstr>
      <vt:lpstr>'DRA.MARIA A.PALACIOS O'!Área_de_impresión</vt:lpstr>
      <vt:lpstr>'LIQUIDACIONES DR.GONZALEZ'!Área_de_impresión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2021-10-29T22:12:32Z</cp:lastPrinted>
  <dcterms:created xsi:type="dcterms:W3CDTF">2021-10-28T21:21:45Z</dcterms:created>
  <dcterms:modified xsi:type="dcterms:W3CDTF">2021-11-02T20:38:30Z</dcterms:modified>
</cp:coreProperties>
</file>