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hidePivotFieldList="1"/>
  <mc:AlternateContent xmlns:mc="http://schemas.openxmlformats.org/markup-compatibility/2006">
    <mc:Choice Requires="x15">
      <x15ac:absPath xmlns:x15ac="http://schemas.microsoft.com/office/spreadsheetml/2010/11/ac" url="C:\Users\carme\Desktop\"/>
    </mc:Choice>
  </mc:AlternateContent>
  <xr:revisionPtr revIDLastSave="0" documentId="13_ncr:1_{D2912CA9-7FEA-4EDE-B25D-2A7A68890C5C}" xr6:coauthVersionLast="47" xr6:coauthVersionMax="47" xr10:uidLastSave="{00000000-0000-0000-0000-000000000000}"/>
  <bookViews>
    <workbookView xWindow="-120" yWindow="-120" windowWidth="20730" windowHeight="11040" tabRatio="898" firstSheet="4" activeTab="5" xr2:uid="{00000000-000D-0000-FFFF-FFFF00000000}"/>
  </bookViews>
  <sheets>
    <sheet name="1- Presentación " sheetId="10" r:id="rId1"/>
    <sheet name="Conceptos 37001 " sheetId="37" r:id="rId2"/>
    <sheet name="2- Análisis de Contexto " sheetId="14" r:id="rId3"/>
    <sheet name="3- Estrategias" sheetId="15"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5">'5- Identificación de Riesgos'!$A$1:$N$29</definedName>
    <definedName name="_xlnm.Print_Area" localSheetId="6">'6- Valoración Controles'!$A$1:$V$29</definedName>
    <definedName name="_xlnm.Print_Area" localSheetId="7">'7- Mapa Final'!$A$1:$N$29</definedName>
    <definedName name="Data">'[1]Tabla de Valoración'!$I$2:$L$5</definedName>
    <definedName name="Diseño">'[1]Tabla de Valoración'!$I$2:$I$5</definedName>
    <definedName name="Ejecución">'[1]Tabla de Valoración'!$I$2:$L$2</definedName>
    <definedName name="Posibilidad" localSheetId="2">[2]Hoja2!$H$3:$H$7</definedName>
    <definedName name="Posibilidad" localSheetId="3">[2]Hoja2!$H$3:$H$7</definedName>
    <definedName name="Posibilidad">[3]Hoja2!$H$3:$H$7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1" i="28" l="1"/>
  <c r="C92" i="28"/>
  <c r="C93" i="28"/>
  <c r="L92" i="28"/>
  <c r="L93" i="28"/>
  <c r="L81" i="28"/>
  <c r="L82" i="28"/>
  <c r="L83" i="28"/>
  <c r="L84" i="28"/>
  <c r="L85" i="28"/>
  <c r="L80" i="28"/>
  <c r="L71" i="28"/>
  <c r="L72" i="28"/>
  <c r="L73" i="28"/>
  <c r="L74" i="28"/>
  <c r="L68" i="28"/>
  <c r="L67" i="28"/>
  <c r="L69" i="28"/>
  <c r="C63" i="28"/>
  <c r="C64" i="28"/>
  <c r="C65" i="28"/>
  <c r="C66" i="28"/>
  <c r="C67" i="28"/>
  <c r="C68" i="28"/>
  <c r="L61" i="28"/>
  <c r="L53" i="28"/>
  <c r="L54" i="28"/>
  <c r="L55" i="28"/>
  <c r="L56" i="28"/>
  <c r="L57" i="28"/>
  <c r="L58" i="28"/>
  <c r="L59" i="28"/>
  <c r="L52" i="28"/>
  <c r="L51" i="28"/>
  <c r="L41" i="28"/>
  <c r="L42" i="28"/>
  <c r="L43" i="28"/>
  <c r="L44" i="28"/>
  <c r="L45" i="28"/>
  <c r="L46" i="28"/>
  <c r="L47" i="28"/>
  <c r="L48" i="28"/>
  <c r="L22" i="28"/>
  <c r="L23" i="28"/>
  <c r="L24" i="28"/>
  <c r="L25" i="28"/>
  <c r="L26" i="28"/>
  <c r="L27" i="28"/>
  <c r="L28" i="28"/>
  <c r="L13" i="28"/>
  <c r="L14" i="28"/>
  <c r="L15" i="28"/>
  <c r="L16" i="28"/>
  <c r="L10" i="28"/>
  <c r="L11" i="28"/>
  <c r="L12" i="28"/>
  <c r="C83" i="28"/>
  <c r="C84" i="28"/>
  <c r="C85" i="28"/>
  <c r="C86" i="28"/>
  <c r="C87" i="28"/>
  <c r="C72" i="28"/>
  <c r="C73" i="28"/>
  <c r="C74" i="28"/>
  <c r="C75" i="28"/>
  <c r="C76" i="28"/>
  <c r="C77" i="28"/>
  <c r="C78" i="28"/>
  <c r="C79" i="28"/>
  <c r="C94" i="28"/>
  <c r="C95" i="28"/>
  <c r="C96" i="28"/>
  <c r="C97" i="28"/>
  <c r="C98" i="28"/>
  <c r="C99" i="28"/>
  <c r="C51" i="28"/>
  <c r="C50" i="28" l="1"/>
  <c r="B90" i="29"/>
  <c r="B90" i="34" s="1"/>
  <c r="C90" i="29"/>
  <c r="C90" i="34" s="1"/>
  <c r="E90" i="29"/>
  <c r="L90" i="29"/>
  <c r="E91" i="29"/>
  <c r="E92" i="29"/>
  <c r="E93" i="29"/>
  <c r="E94" i="29"/>
  <c r="E95" i="29"/>
  <c r="E96" i="29"/>
  <c r="E97" i="29"/>
  <c r="E98" i="29"/>
  <c r="E99" i="29"/>
  <c r="B80" i="29"/>
  <c r="B80" i="35" s="1"/>
  <c r="C80" i="29"/>
  <c r="C80" i="34" s="1"/>
  <c r="E80" i="29"/>
  <c r="L80" i="29"/>
  <c r="E81" i="29"/>
  <c r="E82" i="29"/>
  <c r="E83" i="29"/>
  <c r="E84" i="29"/>
  <c r="E85" i="29"/>
  <c r="E86" i="29"/>
  <c r="E87" i="29"/>
  <c r="E88" i="29"/>
  <c r="E89" i="29"/>
  <c r="B90" i="28"/>
  <c r="C90" i="28"/>
  <c r="J90" i="28"/>
  <c r="L90" i="28"/>
  <c r="R90" i="28"/>
  <c r="J91" i="28"/>
  <c r="L91" i="28"/>
  <c r="R91" i="28"/>
  <c r="J92" i="28"/>
  <c r="R92" i="28"/>
  <c r="J93" i="28"/>
  <c r="R93" i="28"/>
  <c r="J94" i="28"/>
  <c r="L94" i="28"/>
  <c r="R94" i="28"/>
  <c r="J95" i="28"/>
  <c r="L95" i="28"/>
  <c r="R95" i="28"/>
  <c r="J96" i="28"/>
  <c r="L96" i="28"/>
  <c r="R96" i="28"/>
  <c r="J97" i="28"/>
  <c r="L97" i="28"/>
  <c r="R97" i="28"/>
  <c r="L98" i="28"/>
  <c r="R98" i="28"/>
  <c r="L99" i="28"/>
  <c r="R99" i="28"/>
  <c r="C81" i="28"/>
  <c r="C82" i="28"/>
  <c r="C88" i="28"/>
  <c r="B80" i="28"/>
  <c r="C80" i="28"/>
  <c r="J80" i="28"/>
  <c r="R80" i="28"/>
  <c r="J81" i="28"/>
  <c r="R81" i="28"/>
  <c r="J82" i="28"/>
  <c r="R82" i="28"/>
  <c r="J83" i="28"/>
  <c r="R83" i="28"/>
  <c r="J84" i="28"/>
  <c r="R84" i="28"/>
  <c r="J85" i="28"/>
  <c r="R85" i="28"/>
  <c r="J86" i="28"/>
  <c r="L86" i="28"/>
  <c r="R86" i="28"/>
  <c r="J87" i="28"/>
  <c r="L87" i="28"/>
  <c r="R87" i="28"/>
  <c r="L88" i="28"/>
  <c r="R88" i="28"/>
  <c r="C89" i="28"/>
  <c r="L89" i="28"/>
  <c r="R89" i="28"/>
  <c r="C43" i="28"/>
  <c r="C40" i="28"/>
  <c r="C41" i="28"/>
  <c r="C42" i="28"/>
  <c r="C44" i="28"/>
  <c r="C31" i="28"/>
  <c r="C32" i="28"/>
  <c r="C33" i="28"/>
  <c r="C16" i="28"/>
  <c r="C17" i="28"/>
  <c r="C18" i="28"/>
  <c r="C19" i="28"/>
  <c r="C13" i="28"/>
  <c r="C14" i="28"/>
  <c r="C15" i="28"/>
  <c r="C11" i="28"/>
  <c r="C12" i="28"/>
  <c r="C10" i="28"/>
  <c r="C30" i="28"/>
  <c r="C21" i="28"/>
  <c r="C22" i="28"/>
  <c r="C23" i="28"/>
  <c r="C24" i="28"/>
  <c r="C34" i="28"/>
  <c r="S98" i="28" l="1"/>
  <c r="K90" i="28"/>
  <c r="S80" i="28"/>
  <c r="S90" i="28"/>
  <c r="B80" i="34"/>
  <c r="C80" i="36"/>
  <c r="C80" i="18"/>
  <c r="C80" i="35"/>
  <c r="B80" i="36"/>
  <c r="B80" i="18"/>
  <c r="B90" i="35"/>
  <c r="B90" i="18"/>
  <c r="C90" i="35"/>
  <c r="C90" i="36"/>
  <c r="C90" i="18"/>
  <c r="B90" i="36"/>
  <c r="K80" i="28"/>
  <c r="G90" i="27" l="1"/>
  <c r="H90" i="27" s="1"/>
  <c r="L90" i="27"/>
  <c r="L91" i="27"/>
  <c r="K91" i="27" s="1"/>
  <c r="L92" i="27"/>
  <c r="K92" i="27" s="1"/>
  <c r="L93" i="27"/>
  <c r="K93" i="27" s="1"/>
  <c r="L94" i="27"/>
  <c r="K94" i="27" s="1"/>
  <c r="L95" i="27"/>
  <c r="K95" i="27" s="1"/>
  <c r="L96" i="27"/>
  <c r="K96" i="27" s="1"/>
  <c r="L97" i="27"/>
  <c r="K97" i="27" s="1"/>
  <c r="L98" i="27"/>
  <c r="K98" i="27" s="1"/>
  <c r="L99" i="27"/>
  <c r="K99" i="27" s="1"/>
  <c r="G100" i="27"/>
  <c r="H100" i="27"/>
  <c r="L100" i="27"/>
  <c r="L101" i="27"/>
  <c r="K101" i="27" s="1"/>
  <c r="L102" i="27"/>
  <c r="K102" i="27" s="1"/>
  <c r="L103" i="27"/>
  <c r="K103" i="27" s="1"/>
  <c r="L104" i="27"/>
  <c r="K104" i="27" s="1"/>
  <c r="L105" i="27"/>
  <c r="K105" i="27" s="1"/>
  <c r="L106" i="27"/>
  <c r="K106" i="27" s="1"/>
  <c r="L107" i="27"/>
  <c r="K107" i="27" s="1"/>
  <c r="L108" i="27"/>
  <c r="K108" i="27" s="1"/>
  <c r="L109" i="27"/>
  <c r="K109" i="27" s="1"/>
  <c r="G80" i="27"/>
  <c r="H80" i="27" s="1"/>
  <c r="L80" i="27"/>
  <c r="K80" i="27" s="1"/>
  <c r="L81" i="27"/>
  <c r="K81" i="27" s="1"/>
  <c r="L82" i="27"/>
  <c r="K82" i="27" s="1"/>
  <c r="L83" i="27"/>
  <c r="K83" i="27" s="1"/>
  <c r="L84" i="27"/>
  <c r="K84" i="27" s="1"/>
  <c r="L85" i="27"/>
  <c r="K85" i="27" s="1"/>
  <c r="L86" i="27"/>
  <c r="K86" i="27" s="1"/>
  <c r="L87" i="27"/>
  <c r="K87" i="27" s="1"/>
  <c r="L88" i="27"/>
  <c r="K88" i="27" s="1"/>
  <c r="L89" i="27"/>
  <c r="F80" i="29" l="1"/>
  <c r="T80" i="28"/>
  <c r="F90" i="29"/>
  <c r="T90" i="28"/>
  <c r="J90" i="29" s="1"/>
  <c r="M100" i="27"/>
  <c r="N100" i="27" s="1"/>
  <c r="M90" i="27"/>
  <c r="G90" i="29" s="1"/>
  <c r="K100" i="27"/>
  <c r="K90" i="27"/>
  <c r="M80" i="27"/>
  <c r="K89" i="27"/>
  <c r="C70" i="29"/>
  <c r="C70" i="18" s="1"/>
  <c r="B70" i="29"/>
  <c r="B70" i="34" s="1"/>
  <c r="E70" i="29"/>
  <c r="R79" i="28"/>
  <c r="L79" i="28"/>
  <c r="R78" i="28"/>
  <c r="L78" i="28"/>
  <c r="R77" i="28"/>
  <c r="L77" i="28"/>
  <c r="J77" i="28"/>
  <c r="R76" i="28"/>
  <c r="L76" i="28"/>
  <c r="J76" i="28"/>
  <c r="R75" i="28"/>
  <c r="L75" i="28"/>
  <c r="J75" i="28"/>
  <c r="R74" i="28"/>
  <c r="J74" i="28"/>
  <c r="R73" i="28"/>
  <c r="J73" i="28"/>
  <c r="R72" i="28"/>
  <c r="J72" i="28"/>
  <c r="R71" i="28"/>
  <c r="J71" i="28"/>
  <c r="C71" i="28"/>
  <c r="R70" i="28"/>
  <c r="S70" i="28" s="1"/>
  <c r="L70" i="28"/>
  <c r="J70" i="28"/>
  <c r="C70" i="28"/>
  <c r="B70" i="28"/>
  <c r="L79" i="27"/>
  <c r="K79" i="27" s="1"/>
  <c r="L78" i="27"/>
  <c r="K78" i="27" s="1"/>
  <c r="L77" i="27"/>
  <c r="K77" i="27" s="1"/>
  <c r="L76" i="27"/>
  <c r="K76" i="27" s="1"/>
  <c r="L75" i="27"/>
  <c r="K75" i="27" s="1"/>
  <c r="L74" i="27"/>
  <c r="K74" i="27" s="1"/>
  <c r="L73" i="27"/>
  <c r="K73" i="27" s="1"/>
  <c r="L72" i="27"/>
  <c r="K72" i="27" s="1"/>
  <c r="L71" i="27"/>
  <c r="K71" i="27" s="1"/>
  <c r="L70" i="27"/>
  <c r="K70" i="27" s="1"/>
  <c r="G70" i="27"/>
  <c r="H70" i="27" s="1"/>
  <c r="F70" i="29" s="1"/>
  <c r="D90" i="36" l="1"/>
  <c r="D90" i="34"/>
  <c r="D90" i="35"/>
  <c r="D90" i="18"/>
  <c r="J80" i="29"/>
  <c r="N80" i="27"/>
  <c r="H80" i="29" s="1"/>
  <c r="G80" i="29"/>
  <c r="U80" i="28"/>
  <c r="K80" i="29" s="1"/>
  <c r="N90" i="27"/>
  <c r="H90" i="29" s="1"/>
  <c r="U90" i="28"/>
  <c r="C70" i="34"/>
  <c r="B70" i="18"/>
  <c r="K70" i="28"/>
  <c r="T70" i="28" s="1"/>
  <c r="J70" i="29" s="1"/>
  <c r="M70" i="27"/>
  <c r="V90" i="28" l="1"/>
  <c r="M90" i="29" s="1"/>
  <c r="K90" i="29"/>
  <c r="V80" i="28"/>
  <c r="M80" i="29" s="1"/>
  <c r="E80" i="36"/>
  <c r="E80" i="34"/>
  <c r="E80" i="18"/>
  <c r="E80" i="35"/>
  <c r="D80" i="36"/>
  <c r="D80" i="35"/>
  <c r="D80" i="34"/>
  <c r="D80" i="18"/>
  <c r="U70" i="28"/>
  <c r="K70" i="29" s="1"/>
  <c r="E70" i="18" s="1"/>
  <c r="N70" i="27"/>
  <c r="H70" i="29" s="1"/>
  <c r="G70" i="29"/>
  <c r="D70" i="18"/>
  <c r="D70" i="34"/>
  <c r="F80" i="36" l="1"/>
  <c r="F80" i="18"/>
  <c r="F80" i="34"/>
  <c r="F80" i="35"/>
  <c r="E90" i="36"/>
  <c r="E90" i="18"/>
  <c r="E90" i="34"/>
  <c r="E90" i="35"/>
  <c r="F90" i="36"/>
  <c r="F90" i="35"/>
  <c r="F90" i="34"/>
  <c r="F90" i="18"/>
  <c r="E70" i="34"/>
  <c r="V70" i="28"/>
  <c r="M70" i="29" s="1"/>
  <c r="F70" i="34" s="1"/>
  <c r="E79" i="29"/>
  <c r="E78" i="29"/>
  <c r="E77" i="29"/>
  <c r="E76" i="29"/>
  <c r="E75" i="29"/>
  <c r="E74" i="29"/>
  <c r="E73" i="29"/>
  <c r="E72" i="29"/>
  <c r="E71" i="29"/>
  <c r="L70" i="29"/>
  <c r="C70" i="36"/>
  <c r="R69" i="28"/>
  <c r="C69" i="28"/>
  <c r="R68" i="28"/>
  <c r="E69" i="29"/>
  <c r="E68" i="29"/>
  <c r="E67" i="29"/>
  <c r="E66" i="29"/>
  <c r="E65" i="29"/>
  <c r="E64" i="29"/>
  <c r="E63" i="29"/>
  <c r="E62" i="29"/>
  <c r="E61" i="29"/>
  <c r="L60" i="29"/>
  <c r="E60" i="29"/>
  <c r="C60" i="29"/>
  <c r="B60" i="29"/>
  <c r="B60" i="36" s="1"/>
  <c r="C60" i="36" l="1"/>
  <c r="C60" i="18"/>
  <c r="F70" i="18"/>
  <c r="B60" i="18"/>
  <c r="B60" i="34"/>
  <c r="B60" i="35"/>
  <c r="C60" i="34"/>
  <c r="C60" i="35"/>
  <c r="B70" i="35"/>
  <c r="B70" i="36"/>
  <c r="C70" i="35"/>
  <c r="E70" i="36" l="1"/>
  <c r="E70" i="35"/>
  <c r="D70" i="36"/>
  <c r="D70" i="35"/>
  <c r="B60" i="28"/>
  <c r="C60" i="28"/>
  <c r="J60" i="28"/>
  <c r="L60" i="28"/>
  <c r="R60" i="28"/>
  <c r="C61" i="28"/>
  <c r="J61" i="28"/>
  <c r="R61" i="28"/>
  <c r="C62" i="28"/>
  <c r="J62" i="28"/>
  <c r="L62" i="28"/>
  <c r="R62" i="28"/>
  <c r="J63" i="28"/>
  <c r="L63" i="28"/>
  <c r="R63" i="28"/>
  <c r="J64" i="28"/>
  <c r="L64" i="28"/>
  <c r="R64" i="28"/>
  <c r="J65" i="28"/>
  <c r="L65" i="28"/>
  <c r="R65" i="28"/>
  <c r="J66" i="28"/>
  <c r="L66" i="28"/>
  <c r="R66" i="28"/>
  <c r="J67" i="28"/>
  <c r="R67" i="28"/>
  <c r="L69" i="27"/>
  <c r="L68" i="27"/>
  <c r="L67" i="27"/>
  <c r="K67" i="27" s="1"/>
  <c r="L66" i="27"/>
  <c r="K66" i="27" s="1"/>
  <c r="L65" i="27"/>
  <c r="K65" i="27" s="1"/>
  <c r="L64" i="27"/>
  <c r="K64" i="27" s="1"/>
  <c r="L63" i="27"/>
  <c r="K63" i="27" s="1"/>
  <c r="L62" i="27"/>
  <c r="K62" i="27" s="1"/>
  <c r="L61" i="27"/>
  <c r="K61" i="27" s="1"/>
  <c r="L60" i="27"/>
  <c r="G60" i="27"/>
  <c r="H60" i="27" s="1"/>
  <c r="F60" i="29" s="1"/>
  <c r="L59" i="27"/>
  <c r="K59" i="27" s="1"/>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S60" i="28" l="1"/>
  <c r="F70" i="36"/>
  <c r="F70" i="35"/>
  <c r="K60" i="27"/>
  <c r="M60" i="27"/>
  <c r="G60" i="29" s="1"/>
  <c r="K69" i="27"/>
  <c r="K60" i="28"/>
  <c r="T60" i="28" s="1"/>
  <c r="J60" i="29" s="1"/>
  <c r="K68" i="27"/>
  <c r="M50" i="27"/>
  <c r="M40" i="27"/>
  <c r="A40" i="28"/>
  <c r="A30" i="28"/>
  <c r="A20" i="28"/>
  <c r="N60" i="27" l="1"/>
  <c r="H60" i="29" s="1"/>
  <c r="D60" i="18"/>
  <c r="D60" i="36"/>
  <c r="D60" i="35"/>
  <c r="D60" i="34"/>
  <c r="U60" i="28"/>
  <c r="L50" i="28"/>
  <c r="B20" i="28"/>
  <c r="B30" i="28"/>
  <c r="B40" i="28"/>
  <c r="L40" i="28"/>
  <c r="L32" i="28"/>
  <c r="L31" i="28"/>
  <c r="L30" i="28"/>
  <c r="L29" i="28"/>
  <c r="L21" i="28"/>
  <c r="L20" i="28"/>
  <c r="L17" i="28"/>
  <c r="L18" i="28"/>
  <c r="L19" i="28"/>
  <c r="L30" i="29"/>
  <c r="C50" i="29"/>
  <c r="B50" i="29"/>
  <c r="L40" i="29"/>
  <c r="C40" i="29"/>
  <c r="B40" i="29"/>
  <c r="A40" i="29"/>
  <c r="C30" i="29"/>
  <c r="B30" i="29"/>
  <c r="A30" i="29"/>
  <c r="C52" i="28"/>
  <c r="C53" i="28"/>
  <c r="C54" i="28"/>
  <c r="C55" i="28"/>
  <c r="C56" i="28"/>
  <c r="C57" i="28"/>
  <c r="C58" i="28"/>
  <c r="C59" i="28"/>
  <c r="C45" i="28"/>
  <c r="C46" i="28"/>
  <c r="C47" i="28"/>
  <c r="C48" i="28"/>
  <c r="C49" i="28"/>
  <c r="C35" i="28"/>
  <c r="C36" i="28"/>
  <c r="C37" i="28"/>
  <c r="C38" i="28"/>
  <c r="C39" i="28"/>
  <c r="B40" i="36" l="1"/>
  <c r="B40" i="35"/>
  <c r="B40" i="34"/>
  <c r="C40" i="34"/>
  <c r="C40" i="36"/>
  <c r="C40" i="35"/>
  <c r="A40" i="35"/>
  <c r="A40" i="34"/>
  <c r="A40" i="36"/>
  <c r="B50" i="36"/>
  <c r="B50" i="35"/>
  <c r="B50" i="34"/>
  <c r="C30" i="35"/>
  <c r="C30" i="36"/>
  <c r="C30" i="34"/>
  <c r="C50" i="36"/>
  <c r="C50" i="35"/>
  <c r="C50" i="34"/>
  <c r="A30" i="36"/>
  <c r="A30" i="35"/>
  <c r="A30" i="34"/>
  <c r="B30" i="36"/>
  <c r="B30" i="35"/>
  <c r="B30" i="34"/>
  <c r="V60" i="28"/>
  <c r="M60" i="29" s="1"/>
  <c r="K60" i="29"/>
  <c r="B40" i="18"/>
  <c r="C50" i="18"/>
  <c r="C30" i="18"/>
  <c r="A30" i="18"/>
  <c r="B50" i="18"/>
  <c r="B30" i="18"/>
  <c r="C40" i="18"/>
  <c r="A40" i="18"/>
  <c r="G50" i="29"/>
  <c r="E60" i="36" l="1"/>
  <c r="E60" i="34"/>
  <c r="E60" i="35"/>
  <c r="E60" i="18"/>
  <c r="F60" i="36"/>
  <c r="F60" i="35"/>
  <c r="F60" i="34"/>
  <c r="F60" i="18"/>
  <c r="G40" i="29"/>
  <c r="G30" i="27" l="1"/>
  <c r="H30" i="27" s="1"/>
  <c r="F30" i="29" l="1"/>
  <c r="M30" i="27"/>
  <c r="G10" i="27"/>
  <c r="G20" i="27"/>
  <c r="O30" i="27" l="1"/>
  <c r="G30" i="29"/>
  <c r="N30" i="27"/>
  <c r="H30" i="29" s="1"/>
  <c r="C20" i="28" l="1"/>
  <c r="J20" i="28"/>
  <c r="R20" i="28"/>
  <c r="J21" i="28"/>
  <c r="R21" i="28"/>
  <c r="J22" i="28"/>
  <c r="R22" i="28"/>
  <c r="J23" i="28"/>
  <c r="R23" i="28"/>
  <c r="J24" i="28"/>
  <c r="R24" i="28"/>
  <c r="C25" i="28"/>
  <c r="J25" i="28"/>
  <c r="R25" i="28"/>
  <c r="C26" i="28"/>
  <c r="J26" i="28"/>
  <c r="R26" i="28"/>
  <c r="C27" i="28"/>
  <c r="J27" i="28"/>
  <c r="R27" i="28"/>
  <c r="C28" i="28"/>
  <c r="J28" i="28"/>
  <c r="R28" i="28"/>
  <c r="C29" i="28"/>
  <c r="J29" i="28"/>
  <c r="R29" i="28"/>
  <c r="J30" i="28"/>
  <c r="R30" i="28"/>
  <c r="J31" i="28"/>
  <c r="R31" i="28"/>
  <c r="J32" i="28"/>
  <c r="R32" i="28"/>
  <c r="J33" i="28"/>
  <c r="R33" i="28"/>
  <c r="J34" i="28"/>
  <c r="R34" i="28"/>
  <c r="J35" i="28"/>
  <c r="R35" i="28"/>
  <c r="J36" i="28"/>
  <c r="R36" i="28"/>
  <c r="J37" i="28"/>
  <c r="R37" i="28"/>
  <c r="J38" i="28"/>
  <c r="R38" i="28"/>
  <c r="J39" i="28"/>
  <c r="R39" i="28"/>
  <c r="J40" i="28"/>
  <c r="R40" i="28"/>
  <c r="J41" i="28"/>
  <c r="R41" i="28"/>
  <c r="J42" i="28"/>
  <c r="R42" i="28"/>
  <c r="J43" i="28"/>
  <c r="R43" i="28"/>
  <c r="J44" i="28"/>
  <c r="R44" i="28"/>
  <c r="J45" i="28"/>
  <c r="R45" i="28"/>
  <c r="J46" i="28"/>
  <c r="R46" i="28"/>
  <c r="J47" i="28"/>
  <c r="R47" i="28"/>
  <c r="J48" i="28"/>
  <c r="R48" i="28"/>
  <c r="J49" i="28"/>
  <c r="R49" i="28"/>
  <c r="R59" i="28"/>
  <c r="J59" i="28"/>
  <c r="R58" i="28"/>
  <c r="J58" i="28"/>
  <c r="R57" i="28"/>
  <c r="J57" i="28"/>
  <c r="R56" i="28"/>
  <c r="J56" i="28"/>
  <c r="R55" i="28"/>
  <c r="J55" i="28"/>
  <c r="R54" i="28"/>
  <c r="J54" i="28"/>
  <c r="R53" i="28"/>
  <c r="J53" i="28"/>
  <c r="R52" i="28"/>
  <c r="J52" i="28"/>
  <c r="R51" i="28"/>
  <c r="J51" i="28"/>
  <c r="R50" i="28"/>
  <c r="J50" i="28"/>
  <c r="B50" i="28"/>
  <c r="K30" i="28" l="1"/>
  <c r="T30" i="28" s="1"/>
  <c r="S40" i="28"/>
  <c r="U40" i="28" s="1"/>
  <c r="S30" i="28"/>
  <c r="U30" i="28" s="1"/>
  <c r="K20" i="28"/>
  <c r="K40" i="28"/>
  <c r="S20" i="28"/>
  <c r="S50" i="28"/>
  <c r="K50" i="28"/>
  <c r="G40" i="27" l="1"/>
  <c r="N40" i="27" s="1"/>
  <c r="F40" i="29" l="1"/>
  <c r="T40" i="28"/>
  <c r="H40" i="29"/>
  <c r="O40" i="27" l="1"/>
  <c r="G50" i="27" l="1"/>
  <c r="H50" i="27" s="1"/>
  <c r="N50" i="27" s="1"/>
  <c r="H50" i="29" l="1"/>
  <c r="F50" i="29"/>
  <c r="J30" i="29"/>
  <c r="T50" i="28"/>
  <c r="J50" i="29" s="1"/>
  <c r="D50" i="34" l="1"/>
  <c r="D50" i="36"/>
  <c r="D50" i="35"/>
  <c r="D30" i="34"/>
  <c r="D30" i="36"/>
  <c r="D30" i="35"/>
  <c r="D30" i="18"/>
  <c r="D50" i="18"/>
  <c r="J40" i="29"/>
  <c r="U50" i="28"/>
  <c r="K50" i="29" s="1"/>
  <c r="K30" i="29"/>
  <c r="O50" i="27"/>
  <c r="E50" i="34" l="1"/>
  <c r="E50" i="36"/>
  <c r="E50" i="35"/>
  <c r="E30" i="36"/>
  <c r="E30" i="35"/>
  <c r="E30" i="34"/>
  <c r="D40" i="36"/>
  <c r="D40" i="35"/>
  <c r="D40" i="34"/>
  <c r="E50" i="18"/>
  <c r="E30" i="18"/>
  <c r="D40" i="18"/>
  <c r="V50" i="28"/>
  <c r="M50" i="29" s="1"/>
  <c r="K40" i="29"/>
  <c r="V30" i="28"/>
  <c r="M30" i="29" s="1"/>
  <c r="F50" i="36" l="1"/>
  <c r="F50" i="35"/>
  <c r="F50" i="34"/>
  <c r="F30" i="36"/>
  <c r="F30" i="35"/>
  <c r="F30" i="34"/>
  <c r="E40" i="35"/>
  <c r="E40" i="34"/>
  <c r="E40" i="36"/>
  <c r="F50" i="18"/>
  <c r="F30" i="18"/>
  <c r="E40" i="18"/>
  <c r="V40" i="28"/>
  <c r="M40" i="29" s="1"/>
  <c r="A10" i="28"/>
  <c r="B10" i="28"/>
  <c r="I33" i="5" a="1"/>
  <c r="I33" i="5" s="1"/>
  <c r="F40" i="36" l="1"/>
  <c r="F40" i="35"/>
  <c r="F40" i="34"/>
  <c r="F40" i="18"/>
  <c r="C20" i="29"/>
  <c r="C10" i="29"/>
  <c r="I27" i="5" a="1"/>
  <c r="C10" i="36" l="1"/>
  <c r="C10" i="35"/>
  <c r="C10" i="34"/>
  <c r="C20" i="36"/>
  <c r="C20" i="35"/>
  <c r="C20" i="34"/>
  <c r="I27" i="5"/>
  <c r="L10" i="27" l="1"/>
  <c r="K10" i="27" s="1"/>
  <c r="I21" i="5"/>
  <c r="I22" i="5"/>
  <c r="C20" i="18" l="1"/>
  <c r="C10" i="18"/>
  <c r="M20" i="27" l="1"/>
  <c r="M10" i="27"/>
  <c r="G20" i="29" l="1"/>
  <c r="U20" i="28"/>
  <c r="G10" i="29"/>
  <c r="L20" i="29"/>
  <c r="E11" i="29"/>
  <c r="E12" i="29"/>
  <c r="A20" i="29"/>
  <c r="B20" i="29"/>
  <c r="R11" i="28"/>
  <c r="R12" i="28"/>
  <c r="R13" i="28"/>
  <c r="R14" i="28"/>
  <c r="R15" i="28"/>
  <c r="R16" i="28"/>
  <c r="R17" i="28"/>
  <c r="R18" i="28"/>
  <c r="R19" i="28"/>
  <c r="R10" i="28"/>
  <c r="J11" i="28"/>
  <c r="J12" i="28"/>
  <c r="J13" i="28"/>
  <c r="J14" i="28"/>
  <c r="J15" i="28"/>
  <c r="J16" i="28"/>
  <c r="J17" i="28"/>
  <c r="J18" i="28"/>
  <c r="J19" i="28"/>
  <c r="J10" i="28"/>
  <c r="A20" i="36" l="1"/>
  <c r="A20" i="35"/>
  <c r="A20" i="34"/>
  <c r="B20" i="36"/>
  <c r="B20" i="35"/>
  <c r="B20" i="34"/>
  <c r="B20" i="18"/>
  <c r="A20" i="18"/>
  <c r="K10" i="28"/>
  <c r="S10" i="28"/>
  <c r="U10" i="28" s="1"/>
  <c r="H10" i="27" l="1"/>
  <c r="H20" i="27"/>
  <c r="N20" i="27" l="1"/>
  <c r="H20" i="29" s="1"/>
  <c r="T20" i="28"/>
  <c r="V20"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 r="I37" i="5"/>
  <c r="I36" i="5"/>
  <c r="I35" i="5"/>
  <c r="I34" i="5"/>
  <c r="I31" i="5"/>
  <c r="I30" i="5"/>
  <c r="I29" i="5"/>
  <c r="I2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sharedStrings.xml><?xml version="1.0" encoding="utf-8"?>
<sst xmlns="http://schemas.openxmlformats.org/spreadsheetml/2006/main" count="968" uniqueCount="548">
  <si>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</si>
  <si>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</si>
  <si>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</si>
  <si>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</si>
  <si>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</si>
  <si>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</si>
  <si>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</si>
  <si>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</si>
  <si>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</si>
  <si>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</si>
  <si>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</si>
  <si>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</si>
  <si>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</si>
  <si>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</si>
  <si>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</si>
  <si>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</si>
  <si>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</si>
  <si>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</si>
  <si>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</si>
  <si>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</si>
  <si>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</si>
  <si>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</si>
  <si>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</si>
  <si>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 xml:space="preserve">PROCESO </t>
  </si>
  <si>
    <t xml:space="preserve">DEPENDENCIA ADMINISTRATIVA O JUDICIAL CERTIFICADA </t>
  </si>
  <si>
    <t>OBJETIVO DEL PROCESO</t>
  </si>
  <si>
    <t>MAPA DE PROCESOS CONSEJO SUPERIOR DE LA JUDICATURA</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</si>
  <si>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</si>
  <si>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</si>
  <si>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</si>
  <si>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</si>
  <si>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</si>
  <si>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</si>
  <si>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</si>
  <si>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Cambios de gerentes públicos</t>
  </si>
  <si>
    <t>Decreto 806 de 2020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</si>
  <si>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Cambio de Normatividad y Regulaciones Expedidas por el Gobierno Nacional o el Congreso de la Republica que afecten la administración de Justicia.</t>
  </si>
  <si>
    <t>Económicos y Financieros (disponibilidad de capital, liquidez, mercados financieros, desempleo, competencia)</t>
  </si>
  <si>
    <t>Presupuesto insuficiente asignado para  la vigencia 2023 de la Rama Judicial</t>
  </si>
  <si>
    <t xml:space="preserve">Incremento del PIB que potencialice el crecimiento económico del país y viabilice la asignación suficiente de recursos para la Rama Judicial </t>
  </si>
  <si>
    <t>No contar con el PAC oportunamente para la ejecución de proyectos de inversión</t>
  </si>
  <si>
    <t xml:space="preserve">Numero deficiente de proveedores inscritos en la plataforma de Colombia Compra Eficiente, para suplir las necesidades de adquisición de bienes y servicios </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</si>
  <si>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</si>
  <si>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</si>
  <si>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</si>
  <si>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</si>
  <si>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Visibilizacion de la Administración de Justicia  entre los actores no formales de la justicia (Grupos y minorías Indígenas, género)</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</si>
  <si>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</si>
  <si>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</si>
  <si>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</si>
  <si>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</si>
  <si>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</si>
  <si>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</si>
  <si>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</si>
  <si>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</si>
  <si>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</si>
  <si>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Desarrollo de alianzas estratégicas para el fortalecimiento del servicio público de administración de justicia, a través de las TICs</t>
  </si>
  <si>
    <t xml:space="preserve">Afectación de la prestación del servicio de conectividad </t>
  </si>
  <si>
    <t>Generar espacios donde se realicen acuerdo interinstitucionales para poder consultar información que beneficie la administración de justicia</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</si>
  <si>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</si>
  <si>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regulación)</t>
  </si>
  <si>
    <t>Normas expedidas que afecten el desarrollo de las etapas propias de los procesos</t>
  </si>
  <si>
    <t>Actualización del marco normativo</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</si>
  <si>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</si>
  <si>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</si>
  <si>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</si>
  <si>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</si>
  <si>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</si>
  <si>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</si>
  <si>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</si>
  <si>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</si>
  <si>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</si>
  <si>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 xml:space="preserve">Falta de socialización de estrategias con las dependencias para fomentar el trabajo colaborativo para la implementación del Plan Estratégico de Transformación Digital (PETD) de la Rama Judicial </t>
  </si>
  <si>
    <t>Socialización de buenas prácticas de la gestión judicial en el contexto internacional a través de la CICAJ o eventos de Cumbre</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</si>
  <si>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</si>
  <si>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</si>
  <si>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</si>
  <si>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</si>
  <si>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Encuentro nacional e internacional del SIGCMA</t>
  </si>
  <si>
    <t>Recursos financieros (presupuesto de funcionamiento, recursos de inversión</t>
  </si>
  <si>
    <t>Recursos insuficientes para atender el Plan de necesidades formulado</t>
  </si>
  <si>
    <t>Presupuesto asignado para el desarrollo de proyecto de inversión del SIGCMA</t>
  </si>
  <si>
    <t>Conocimiento de la reglamentación que establece el procedimiento para el manejo de los recursos presupuestales, financieros y de contratación estatal</t>
  </si>
  <si>
    <t>Estandarización de procesos y procedimientos para el desarrollo del proceso contractual</t>
  </si>
  <si>
    <t>Manual de contratación actualizado</t>
  </si>
  <si>
    <t>Personal (competencia del personal, disponibilidad, suficiencia, seguridad y salud  en el trabajo)</t>
  </si>
  <si>
    <t>No contar con el recurso humano suficiente y necesario para responder a la demanda de Justicia</t>
  </si>
  <si>
    <t>Personal integrado por servidores judiciales de alto nivel profesional y capacitado para llevar a cabo las funciones asignadas</t>
  </si>
  <si>
    <t>Servidores Judiciales con comorbilidades y/o enfermedades laborales</t>
  </si>
  <si>
    <t>Extensión en los horarios laborales de trabajo en casa y presencial, que afecta el bienestar físico, mental y emocional en los servidores judiciales y su entorno familiar</t>
  </si>
  <si>
    <t>Desarrollo y fortalecimiento de competencias de los servidores judiciales en modelos de gestión</t>
  </si>
  <si>
    <t xml:space="preserve">Carencia  de manual  de funciones y procedimientos  para los servidores Judiciales </t>
  </si>
  <si>
    <t>Mejor prestación del servicio de administración de justicia debido a la implementación de buenas practicas en bioseguridad definidos por la Rama Judicial</t>
  </si>
  <si>
    <t>Debilidad en los procesos de inducción y reinducción de los servidores judiciales</t>
  </si>
  <si>
    <t>Fortalecimiento de los concursos de méritos para ingreso de la Rama Judicial</t>
  </si>
  <si>
    <t>Debilidad en el desarrollo de competencias propias para el desarrollo de las actividades asignadas</t>
  </si>
  <si>
    <t>El desarrollo de competencia a través de procesos de sensibilización, capacitación y formación en modelo de gestión para el desarrollo de competencias de los servidores judiciales.</t>
  </si>
  <si>
    <t>Proceso (capacidad, diseño, ejecución, proveedores, entradas, salidas, gestión del conocimiento)</t>
  </si>
  <si>
    <t xml:space="preserve">Resistencia por parte de algunos servidores judiciales a implementar la gestión de conocimiento para la gestión del cambio en lo relativo al SIGCMA, a modelos de gestión, implementación de PETD, ambiental, seguridad y salud en el trabajo, seguridad informática, normas antisoborno, normas de bioseguridad etc.  </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</si>
  <si>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</si>
  <si>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</si>
  <si>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y guías
</t>
  </si>
  <si>
    <t>Debilidad en la retroalimentación de la evaluación  realizada a los proveedores y contratistas del producto o servicio entregado</t>
  </si>
  <si>
    <t>Fortalecimiento en los procesos de contratación por el uso adecuado del SECOP II</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</si>
  <si>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</si>
  <si>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</si>
  <si>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</si>
  <si>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</si>
  <si>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Capacitación para el uso de herramientas tecnológicas  </t>
  </si>
  <si>
    <t>Carencia de formación en tecnologías de la información y la comunicación aplicadas al desarrollo de la gestión Judicial estableciendo las diferencias entre:
Transformación digital, digitalización, expediente digital y estrategias para la digitalización</t>
  </si>
  <si>
    <t>Fallas de conectividad para la realización de las actividades propias del proceso.</t>
  </si>
  <si>
    <t xml:space="preserve">Falta de cobertura tecnológica en las sedes judiciales </t>
  </si>
  <si>
    <t>Carencia de modelos gobernanza de Tecnologías de la Información (TI) en la entidad</t>
  </si>
  <si>
    <t>Carencia del software de gestión para el manejo integral de la información.</t>
  </si>
  <si>
    <t>Falta de  comunicación asertiva entre los diferentes actores para la articulación de proyectos tecnológicos</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</si>
  <si>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</si>
  <si>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</si>
  <si>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</si>
  <si>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</si>
  <si>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</si>
  <si>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</si>
  <si>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Micrositio de fácil acceso a los documentos propios del Sistema Integrado de Gestión y Control de la Calidad y el Medio Ambiente.</t>
  </si>
  <si>
    <t>Debilidad en  la estandarización de tablas de retención documental</t>
  </si>
  <si>
    <t>Infraestructura física (suficiencia, comodidad)</t>
  </si>
  <si>
    <t>Sedes Judiciales arrendadas, en comodato y propias que no cuentan con las condiciones mínimas de seguridad para los servidores judiciales, contratistas y usuarios de la justicia según la normatividad vigente</t>
  </si>
  <si>
    <t>Cumplimiento del plan de infraestructura de la Rama Judicial</t>
  </si>
  <si>
    <t>Elementos de trabajo (papel, equipos, herramientas)</t>
  </si>
  <si>
    <t>Falta de modernización y mantenimiento del mobiliario con que cuenta la Rama Judicial</t>
  </si>
  <si>
    <t>Uso adecuado de los elementos de trabajo</t>
  </si>
  <si>
    <t>Actualización permanente de la plataforma tecnológica de la Rama Judicial para el cumplimiento del PETD</t>
  </si>
  <si>
    <t>Comunicación Interna (canales utilizados y su efectividad, flujo de la información necesaria para el desarrollo de las actividades)</t>
  </si>
  <si>
    <t>Uso deficiente de las herramientas de comunicación establecidas en el plan de comunicaciones</t>
  </si>
  <si>
    <t>Elaboración y seguimiento del Plan de Comunicaciones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</si>
  <si>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</si>
  <si>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</si>
  <si>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</si>
  <si>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Uso adecuado del micrositio asignado al Consejo Seccional de la Judicatura</t>
  </si>
  <si>
    <t>Uso adecuado de los correos electrónicos</t>
  </si>
  <si>
    <t>Uso adecuado del aplicativo SIGOBIUS</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</si>
  <si>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</si>
  <si>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</si>
  <si>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</si>
  <si>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</si>
  <si>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</si>
  <si>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</si>
  <si>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</si>
  <si>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</si>
  <si>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inseguras: Sellos de bioseguridad huella de confianza</t>
  </si>
  <si>
    <t>Falta en la separación adecuada de residuos en la fuente </t>
  </si>
  <si>
    <t>Formación de Auditores en la Norma NTC ISO 14001:2015 y en la Norma Técnica de la Rama Judicial NTC 6256 :2018</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</si>
  <si>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</si>
  <si>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</si>
  <si>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</si>
  <si>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</si>
  <si>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</si>
  <si>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</si>
  <si>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</si>
  <si>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</si>
  <si>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A</t>
  </si>
  <si>
    <t>O</t>
  </si>
  <si>
    <t>D</t>
  </si>
  <si>
    <t>F</t>
  </si>
  <si>
    <t xml:space="preserve">Desarrollar el plan de formación de la Escuela Judicial para el fortalecimiento de competencias de los servidores judiciales </t>
  </si>
  <si>
    <t xml:space="preserve">Plan de acción </t>
  </si>
  <si>
    <t xml:space="preserve">Asistir y participar activamente en los procesos de sensibilización, capacitación y formación en los procesos SIGCMA </t>
  </si>
  <si>
    <t>6,16, 36</t>
  </si>
  <si>
    <t>Realizar seguimiento al plan de acción y realizar el reporte oportuno</t>
  </si>
  <si>
    <t>6, 12, 23</t>
  </si>
  <si>
    <t>Implementar mecanismos para la retroalimentación de las  partes interesadas</t>
  </si>
  <si>
    <t>1, 12, 34</t>
  </si>
  <si>
    <t>27,28,29,34</t>
  </si>
  <si>
    <t>Mantener, actualizar y documentar  el Sistema Integrado de Gestión SIGCMA, en el contexto especifico</t>
  </si>
  <si>
    <t>13,14,15</t>
  </si>
  <si>
    <t>1,10,13,16,17,19</t>
  </si>
  <si>
    <t>4,6,7,8,5,10,17,1820,22,23,37</t>
  </si>
  <si>
    <t>Solicitar apoyo al CENDOJ para realización de capacitaciones en tablas de retención documental (TRD)</t>
  </si>
  <si>
    <t>24,25,29</t>
  </si>
  <si>
    <t>Hacer uso de la información y de las herramientas tecnológicas dispuestas para la prestación del servicios</t>
  </si>
  <si>
    <t>13,14,15,16,28</t>
  </si>
  <si>
    <t>Motivar a los servidores judiciales en la Implementación del plan de gestión ambiental en cada sede administrativa o judicial</t>
  </si>
  <si>
    <t>30,31,32,33,34</t>
  </si>
  <si>
    <t>35,36,38,39</t>
  </si>
  <si>
    <t>Realizar identificación y cumplimiento de los requisitos legales y reglamentarios</t>
  </si>
  <si>
    <t>3,9,17</t>
  </si>
  <si>
    <t>Matriz de riesgos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</si>
  <si>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</si>
  <si>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</si>
  <si>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</si>
  <si>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</si>
  <si>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</si>
  <si>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</si>
  <si>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</si>
  <si>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</si>
  <si>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</si>
  <si>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</si>
  <si>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</si>
  <si>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</si>
  <si>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</si>
  <si>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</si>
  <si>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</si>
  <si>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</si>
  <si>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</si>
  <si>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</si>
  <si>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</si>
  <si>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</si>
  <si>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</si>
  <si>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</si>
  <si>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</si>
  <si>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</si>
  <si>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</si>
  <si>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</si>
  <si>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</si>
  <si>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</si>
  <si>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</si>
  <si>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</si>
  <si>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</si>
  <si>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</si>
  <si>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</si>
  <si>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</si>
  <si>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</si>
  <si>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</si>
  <si>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</si>
  <si>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</si>
  <si>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</si>
  <si>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</si>
  <si>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</si>
  <si>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</si>
  <si>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</si>
  <si>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</si>
  <si>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</si>
  <si>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</si>
  <si>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</si>
  <si>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</si>
  <si>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</si>
  <si>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</si>
  <si>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</si>
  <si>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</si>
  <si>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</si>
  <si>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</si>
  <si>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</si>
  <si>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</si>
  <si>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</si>
  <si>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</si>
  <si>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</si>
  <si>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</si>
  <si>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</si>
  <si>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</si>
  <si>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</si>
  <si>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</si>
  <si>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</si>
  <si>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</si>
  <si>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</si>
  <si>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</si>
  <si>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</si>
  <si>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</si>
  <si>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</si>
  <si>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</si>
  <si>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</si>
  <si>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</si>
  <si>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</si>
  <si>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</si>
  <si>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</si>
  <si>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</si>
  <si>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</si>
  <si>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</si>
  <si>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</si>
  <si>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</si>
  <si>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</si>
  <si>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</si>
  <si>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</si>
  <si>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</si>
  <si>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</si>
  <si>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</si>
  <si>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</si>
  <si>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</si>
  <si>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</si>
  <si>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</si>
  <si>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</si>
  <si>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</si>
  <si>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</si>
  <si>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</si>
  <si>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1. Mayor demanda de justicia.</t>
  </si>
  <si>
    <t>Afectación de reputacion,imagén,  credibilidad, satisfacción de usuarios y PI</t>
  </si>
  <si>
    <t xml:space="preserve">De la entidad, seccional, despachos a nivel local o municipal </t>
  </si>
  <si>
    <t>2. Insuficiencia de  personal  para atender la función misional y la atención a las partes interesadas en los despachos judiciales y centro de servicios</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</si>
  <si>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</si>
  <si>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</si>
  <si>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</si>
  <si>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</si>
  <si>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0 a 48 horas habiles al año o afectación mínima</t>
  </si>
  <si>
    <t>4.Fallas en la planeación  para el desarrollo de las tareas propias del despacho.</t>
  </si>
  <si>
    <t>Incumplimiento de las metas establecidas</t>
  </si>
  <si>
    <t>Incumplimiento del 60% de los indicadores del proceso</t>
  </si>
  <si>
    <t>5.  Fallas e insuficiencia de las herramientas tecnológicas.</t>
  </si>
  <si>
    <t xml:space="preserve">No se atiende la  solicitud  de un fiscal o parte interesada para la realización de una audiencia preliminar o no se cumple  la programción de audiencias de Conocimiento. </t>
  </si>
  <si>
    <t xml:space="preserve">1. Inasistencia del Juez </t>
  </si>
  <si>
    <t>Incumplimiento del 40% de los indicadores del proceso</t>
  </si>
  <si>
    <t>Entre 49 a 96 horas  habiles al año  o afectación baja</t>
  </si>
  <si>
    <t>Entre e 97 a 192 horas  habiles al año o afectación baja</t>
  </si>
  <si>
    <t xml:space="preserve">3. Falta de personal para atender el  volúmen de solicitudes recibidas. </t>
  </si>
  <si>
    <t xml:space="preserve">1.  Direcciones físicas o electrónicas  de las partes interesadas erradas. </t>
  </si>
  <si>
    <t>Muy Baja - 1</t>
  </si>
  <si>
    <t>Interrupción o afectación en la prestación del servicio administrativo</t>
  </si>
  <si>
    <t>Pérdida de documentos</t>
  </si>
  <si>
    <t>Extravío temporal o definitivo de los  documentos de los procesos judiciales</t>
  </si>
  <si>
    <t xml:space="preserve">1. Falta de implementación del expediente electrónico en todas las dependencias y juzgados.
</t>
  </si>
  <si>
    <t xml:space="preserve">Entre  145 a 192 horas  hábiles al año o afectación alta </t>
  </si>
  <si>
    <t>4.Volumen excesivo de ingreso de expedientes para el personal asignado,  generando demoras en la organización de los expedientes.</t>
  </si>
  <si>
    <t xml:space="preserve">De la entidad y sector justicia a nivel internacional </t>
  </si>
  <si>
    <t>Afectación al presupuesto  en un valor  &lt;1% y ≥5%.</t>
  </si>
  <si>
    <t xml:space="preserve">2. Desconocimiento del Código de Etica y Buen Gobierno.   </t>
  </si>
  <si>
    <t xml:space="preserve">De la entidad y sector justicia a nivel nacional </t>
  </si>
  <si>
    <t>Afectación al  presupuesto en un valor  &lt;5% y  ≥20%.</t>
  </si>
  <si>
    <t xml:space="preserve">MATRIZ DE RIESGOS </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</si>
  <si>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</si>
  <si>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</si>
  <si>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</si>
  <si>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</si>
  <si>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</si>
  <si>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</si>
  <si>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</si>
  <si>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</si>
  <si>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</si>
  <si>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</si>
  <si>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</si>
  <si>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</si>
  <si>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</si>
  <si>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</si>
  <si>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</si>
  <si>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</si>
  <si>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NO</t>
  </si>
  <si>
    <t>SI</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</si>
  <si>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</si>
  <si>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</si>
  <si>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</si>
  <si>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</si>
  <si>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</si>
  <si>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</si>
  <si>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</si>
  <si>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</si>
  <si>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</si>
  <si>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</si>
  <si>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</si>
  <si>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</si>
  <si>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</si>
  <si>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</si>
  <si>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</si>
  <si>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</si>
  <si>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</si>
  <si>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</si>
  <si>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</si>
  <si>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</si>
  <si>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</si>
  <si>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</si>
  <si>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</si>
  <si>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</si>
  <si>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</si>
  <si>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</si>
  <si>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</si>
  <si>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</si>
  <si>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</si>
  <si>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</si>
  <si>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</si>
  <si>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</si>
  <si>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</si>
  <si>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</si>
  <si>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</si>
  <si>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</si>
  <si>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Afectación Ambiental</t>
  </si>
  <si>
    <t>Tabla Criterios para definir el nivel de impacto</t>
  </si>
  <si>
    <t>Leve</t>
  </si>
  <si>
    <t xml:space="preserve">De un área del nivel central, seccional o despacho judicial </t>
  </si>
  <si>
    <t>Menor</t>
  </si>
  <si>
    <t>Moderado</t>
  </si>
  <si>
    <t xml:space="preserve">De la entidad, seccional, despachos a nivel departamental </t>
  </si>
  <si>
    <t>Mayor</t>
  </si>
  <si>
    <t>Catastrófico</t>
  </si>
  <si>
    <t>Afectación al presupuesto en un valor ≥0,5%.</t>
  </si>
  <si>
    <t>Afectación al presupuesto en un valor &lt;0,5% y ≥1%.</t>
  </si>
  <si>
    <t>Incumplimiento del 20% de los indicadores del proceso</t>
  </si>
  <si>
    <t>Incumplimiento del 80% de los indicadores del proceso</t>
  </si>
  <si>
    <t>Incumplimiento del 100% de los indicadores del proceso</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</si>
  <si>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</si>
  <si>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</si>
  <si>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</si>
  <si>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</si>
  <si>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</si>
  <si>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</si>
  <si>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</si>
  <si>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</si>
  <si>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</si>
  <si>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</si>
  <si>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</si>
  <si>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</si>
  <si>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</si>
  <si>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</si>
  <si>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</si>
  <si>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</si>
  <si>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</si>
  <si>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</si>
  <si>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</si>
  <si>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</si>
  <si>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</si>
  <si>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</si>
  <si>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</si>
  <si>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</si>
  <si>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</si>
  <si>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</si>
  <si>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</si>
  <si>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</si>
  <si>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</si>
  <si>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</si>
  <si>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</si>
  <si>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</si>
  <si>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</si>
  <si>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</si>
  <si>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</si>
  <si>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</si>
  <si>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</si>
  <si>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</si>
  <si>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</si>
  <si>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</si>
  <si>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</si>
  <si>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</si>
  <si>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</si>
  <si>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</si>
  <si>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</si>
  <si>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</si>
  <si>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</si>
  <si>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</si>
  <si>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</si>
  <si>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</si>
  <si>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</si>
  <si>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</si>
  <si>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</si>
  <si>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</si>
  <si>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</si>
  <si>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</si>
  <si>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</si>
  <si>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</si>
  <si>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</si>
  <si>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</si>
  <si>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</si>
  <si>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</si>
  <si>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</si>
  <si>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</si>
  <si>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</si>
  <si>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</si>
  <si>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</si>
  <si>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</si>
  <si>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</si>
  <si>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</si>
  <si>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</si>
  <si>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</si>
  <si>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</si>
  <si>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</si>
  <si>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</si>
  <si>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</si>
  <si>
    <t>Misionales</t>
  </si>
  <si>
    <t>Apoyo</t>
  </si>
  <si>
    <t>SISTEMA PENAL ACUSATORIO DE BOGOTÁ</t>
  </si>
  <si>
    <t>PROCESO ACCIONES CONSTITUCIONALES 
PROCESO PENAL</t>
  </si>
  <si>
    <t>ATENCIÓN AL USUARIO
GESTIÓN DE SERVICIOS JUDICIALES
GESTIÓN DE SERVICIOS ADMINISTRATIVOS</t>
  </si>
  <si>
    <t>X</t>
  </si>
  <si>
    <r>
      <t xml:space="preserve">Sin lugar a duda la </t>
    </r>
    <r>
      <rPr>
        <sz val="11"/>
        <color rgb="FFFF0000"/>
        <rFont val="Calibri"/>
        <family val="2"/>
        <scheme val="minor"/>
      </rPr>
      <t xml:space="preserve">causa raíz </t>
    </r>
    <r>
      <rPr>
        <sz val="11"/>
        <color theme="1"/>
        <rFont val="Calibri"/>
        <family val="2"/>
        <scheme val="minor"/>
      </rPr>
      <t xml:space="preserve">de cualquier situacion de soborno es la </t>
    </r>
    <r>
      <rPr>
        <sz val="11"/>
        <color rgb="FFFF0000"/>
        <rFont val="Calibri"/>
        <family val="2"/>
        <scheme val="minor"/>
      </rPr>
      <t xml:space="preserve">ausencia o debilidad de principios y valores </t>
    </r>
    <r>
      <rPr>
        <sz val="11"/>
        <color theme="1"/>
        <rFont val="Calibri"/>
        <family val="2"/>
        <scheme val="minor"/>
      </rPr>
      <t xml:space="preserve">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r>
  </si>
  <si>
    <t>Se realizan  actuaciones procesales o se da  respuesta a las solicitudes de los usuarios de la administración de justicia en materia penal, después del  término legal establecido para decidir sobre los conflictos presentados a los jueces.</t>
  </si>
  <si>
    <r>
      <t xml:space="preserve">Recibir , ofrecer, prometer , entregar o aceptar dádivas o beneficios a nombre propio o de terceros para  </t>
    </r>
    <r>
      <rPr>
        <b/>
        <u/>
        <sz val="11"/>
        <color rgb="FFFF0000"/>
        <rFont val="Calibri"/>
        <family val="2"/>
        <scheme val="minor"/>
      </rPr>
      <t>expedir, alterar, retener , extraviar o entregar  documentos</t>
    </r>
    <r>
      <rPr>
        <b/>
        <sz val="11"/>
        <color rgb="FFFF0000"/>
        <rFont val="Calibri"/>
        <family val="2"/>
        <scheme val="minor"/>
      </rPr>
      <t xml:space="preserve">  sin el lleno de requisitos legales.</t>
    </r>
  </si>
  <si>
    <r>
      <t xml:space="preserve">Recibir, ofrecer, prometer, entregar o aceptar dádivas  o beneficios a nombre propio o de terceros </t>
    </r>
    <r>
      <rPr>
        <b/>
        <u/>
        <sz val="11"/>
        <color rgb="FFFF0000"/>
        <rFont val="Calibri"/>
        <family val="2"/>
        <scheme val="minor"/>
      </rPr>
      <t>para  demorar, retener, alterar o direccionar fallos judiciales</t>
    </r>
    <r>
      <rPr>
        <b/>
        <sz val="11"/>
        <color rgb="FFFF0000"/>
        <rFont val="Calibri"/>
        <family val="2"/>
        <scheme val="minor"/>
      </rPr>
      <t xml:space="preserve"> </t>
    </r>
  </si>
  <si>
    <r>
      <t xml:space="preserve">Incumplimientos en la </t>
    </r>
    <r>
      <rPr>
        <b/>
        <u/>
        <sz val="11"/>
        <color rgb="FFFF0000"/>
        <rFont val="Calibri"/>
        <family val="2"/>
        <scheme val="minor"/>
      </rPr>
      <t>realizacion de audiencias</t>
    </r>
    <r>
      <rPr>
        <b/>
        <sz val="11"/>
        <color rgb="FFFF0000"/>
        <rFont val="Calibri"/>
        <family val="2"/>
        <scheme val="minor"/>
      </rPr>
      <t xml:space="preserve"> </t>
    </r>
  </si>
  <si>
    <r>
      <rPr>
        <b/>
        <sz val="14"/>
        <color theme="1"/>
        <rFont val="Arial Narrow"/>
        <family val="2"/>
      </rPr>
      <t>MISIONALES:</t>
    </r>
    <r>
      <rPr>
        <sz val="14"/>
        <color theme="1"/>
        <rFont val="Arial Narrow"/>
        <family val="2"/>
      </rPr>
      <t xml:space="preserve">  ACCIONES CONSTITUCIONALES y PROCESO PENAL
</t>
    </r>
    <r>
      <rPr>
        <b/>
        <sz val="14"/>
        <color theme="1"/>
        <rFont val="Arial Narrow"/>
        <family val="2"/>
      </rPr>
      <t xml:space="preserve">DE APOYO: </t>
    </r>
    <r>
      <rPr>
        <sz val="14"/>
        <color theme="1"/>
        <rFont val="Arial Narrow"/>
        <family val="2"/>
      </rPr>
      <t>ATENCIÓN AL USUARIO; GESTIÓN DE SERVICIOS JUDICIALES; GESTIÓN DE SERVICIOS ADMINISTRATIVOS</t>
    </r>
  </si>
  <si>
    <r>
      <rPr>
        <b/>
        <u/>
        <sz val="11"/>
        <color rgb="FF000000"/>
        <rFont val="Calibri"/>
        <family val="2"/>
        <scheme val="minor"/>
      </rPr>
      <t xml:space="preserve">Proferir  sentencias judiciales </t>
    </r>
    <r>
      <rPr>
        <sz val="11"/>
        <color rgb="FF000000"/>
        <rFont val="Calibri"/>
        <family val="2"/>
        <scheme val="minor"/>
      </rPr>
      <t xml:space="preserve">incumpliendo los principios de la administracion de justicia o sin la observancia de los Codigos Procesales en la materia. </t>
    </r>
  </si>
  <si>
    <r>
      <t xml:space="preserve"> </t>
    </r>
    <r>
      <rPr>
        <b/>
        <u/>
        <sz val="11"/>
        <color theme="1"/>
        <rFont val="Calibri"/>
        <family val="2"/>
        <scheme val="minor"/>
      </rPr>
      <t>Realizar trámites</t>
    </r>
    <r>
      <rPr>
        <sz val="11"/>
        <color theme="1"/>
        <rFont val="Calibri"/>
        <family val="2"/>
        <scheme val="minor"/>
      </rPr>
      <t xml:space="preserve"> sin el cumplimiento de los requisitos legales  o  con informacion falsa.</t>
    </r>
  </si>
  <si>
    <t>Se presenta interrupción en la conexión a internet en las instalaciones del SPA.
Se presenta lentitud  al realizar trabajo cotidiano en los equipos.</t>
  </si>
  <si>
    <t>Interrupción o fallas Tecnológicas en hardware o software</t>
  </si>
  <si>
    <r>
      <t>No se realizan las  notificaciones , no se erfectuan  oportunamente o no se aplica la normatividad.
 (</t>
    </r>
    <r>
      <rPr>
        <sz val="11"/>
        <color rgb="FF00B050"/>
        <rFont val="Calibri"/>
        <family val="2"/>
        <scheme val="minor"/>
      </rPr>
      <t>Aca esta como riesgo porque es el producto de este proceso)</t>
    </r>
  </si>
  <si>
    <t>4. Falta de comunicación oportuna a los grupos de reparto de las novedades de los juzgados.</t>
  </si>
  <si>
    <t>2.  Falta de seguimiento y control al cumplimiento efectivo de la actividad de notificación.</t>
  </si>
  <si>
    <t>3. Dificultad para realizar las notificaciones físicas por razones de seguridad.</t>
  </si>
  <si>
    <t xml:space="preserve"> No efectuar las notificaciones
o efectuarlas  sin el cumplimiento de los requisitos</t>
  </si>
  <si>
    <t xml:space="preserve">No realizar el reparto o hacerlo incumpliendo los principios  y condiciones reglamentarias establecidas.
</t>
  </si>
  <si>
    <t>No efectuar el reparto judicial o hacerlo incumpliendo los requisitos</t>
  </si>
  <si>
    <t xml:space="preserve">1.Falta de ética  de los servidores judiciales 
</t>
  </si>
  <si>
    <t>2.Fallas en los controles de los procesos.</t>
  </si>
  <si>
    <t>1.Falta de ética  de los servidores judiciales.</t>
  </si>
  <si>
    <t>1. Falta de software actualizado</t>
  </si>
  <si>
    <t xml:space="preserve">2. Equipos obsoletos </t>
  </si>
  <si>
    <t>3. Ciberataques</t>
  </si>
  <si>
    <t>5. Ciberataques</t>
  </si>
  <si>
    <t xml:space="preserve">2.  Programación de audiencias sin tener en cuenta tiempos de duración para su realización.
</t>
  </si>
  <si>
    <t>3. Notificaciones judiciales erradas o inoportunas.</t>
  </si>
  <si>
    <t>4. Fallas en el servicio de internet,  conectividad  irregular.</t>
  </si>
  <si>
    <t>1.Incumplimiento de los procedimientos de reparto.</t>
  </si>
  <si>
    <t>2. Falta de seguimiento en el correo electrónico de las solicitudes o escritos de acusación recibidos.</t>
  </si>
  <si>
    <t>Acciones de comunicación institucional</t>
  </si>
  <si>
    <t>3. Acceso a información reservada sin autorización</t>
  </si>
  <si>
    <t>5. Errores humanos</t>
  </si>
  <si>
    <t>Acceso a información reservada</t>
  </si>
  <si>
    <t xml:space="preserve">La  información de procesos judiciales en etapa de reserva puede ser accesada por personas  no autorizadas. </t>
  </si>
  <si>
    <t>PROCESOS DEPENDENCIAS JUDICIALES CERTIFICADAS</t>
  </si>
  <si>
    <r>
      <t xml:space="preserve">MISIONALES 
</t>
    </r>
    <r>
      <rPr>
        <b/>
        <u/>
        <sz val="11"/>
        <rFont val="Azo Sans Medium"/>
      </rPr>
      <t>Acciones Constitucionales:</t>
    </r>
    <r>
      <rPr>
        <b/>
        <sz val="11"/>
        <rFont val="Azo Sans Medium"/>
      </rPr>
      <t xml:space="preserve">
</t>
    </r>
    <r>
      <rPr>
        <sz val="11"/>
        <rFont val="Azo Sans Medium"/>
      </rPr>
      <t xml:space="preserve">Propender por el cumplimiento de los derechos fundamentales de la población, a partir de la aplicación de los instrumentos contemplados en la Constitucional Nacional y la Ley. </t>
    </r>
    <r>
      <rPr>
        <b/>
        <sz val="11"/>
        <rFont val="Azo Sans Medium"/>
      </rPr>
      <t xml:space="preserve">	
</t>
    </r>
    <r>
      <rPr>
        <b/>
        <u/>
        <sz val="11"/>
        <rFont val="Azo Sans Medium"/>
      </rPr>
      <t>Proceso Penal:</t>
    </r>
    <r>
      <rPr>
        <b/>
        <sz val="11"/>
        <rFont val="Azo Sans Medium"/>
      </rPr>
      <t xml:space="preserve">				
</t>
    </r>
    <r>
      <rPr>
        <sz val="11"/>
        <rFont val="Azo Sans Medium"/>
      </rPr>
      <t xml:space="preserve">Administrar justicia en materia penal, dirigiendo las actuaciones procesales orientadas a la emisión de una decisión de carácter definitivo mediante la aplicación de la normatividad sustancial y procedimental vigente. </t>
    </r>
  </si>
  <si>
    <r>
      <rPr>
        <b/>
        <sz val="11"/>
        <rFont val="Azo Sans Medium"/>
      </rPr>
      <t xml:space="preserve">DE APOYO
</t>
    </r>
    <r>
      <rPr>
        <b/>
        <u/>
        <sz val="11"/>
        <rFont val="Azo Sans Medium"/>
      </rPr>
      <t>Atención al Usuario:</t>
    </r>
    <r>
      <rPr>
        <sz val="11"/>
        <rFont val="Azo Sans Medium"/>
      </rPr>
      <t xml:space="preserve">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t>
    </r>
    <r>
      <rPr>
        <b/>
        <u/>
        <sz val="11"/>
        <rFont val="Azo Sans Medium"/>
      </rPr>
      <t>Gestión de Servicios Judiciales:</t>
    </r>
    <r>
      <rPr>
        <sz val="11"/>
        <rFont val="Azo Sans Medium"/>
      </rPr>
      <t xml:space="preserve">
Dar trámite oportuno y eficaz a lo ordenado por los Jueces del Sistema Penal Acusatorio de Bogotá en sus providencias, de acuerdo con los términos y requisitos establecidos en la Constitución y la Ley.
</t>
    </r>
    <r>
      <rPr>
        <b/>
        <u/>
        <sz val="11"/>
        <rFont val="Azo Sans Medium"/>
      </rPr>
      <t>Gestión de Servicios Administrativos:</t>
    </r>
    <r>
      <rPr>
        <sz val="11"/>
        <rFont val="Azo Sans Medium"/>
      </rPr>
      <t xml:space="preserve">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r>
  </si>
  <si>
    <r>
      <rPr>
        <b/>
        <sz val="11"/>
        <rFont val="Azo Sans Medium"/>
      </rPr>
      <t>MISIONALES</t>
    </r>
    <r>
      <rPr>
        <sz val="11"/>
        <rFont val="Azo Sans Medium"/>
      </rPr>
      <t xml:space="preserve">
Acciones Constitucionales
Proceso Penal
</t>
    </r>
    <r>
      <rPr>
        <b/>
        <sz val="11"/>
        <rFont val="Azo Sans Medium"/>
      </rPr>
      <t>DE APOYO</t>
    </r>
    <r>
      <rPr>
        <sz val="11"/>
        <rFont val="Azo Sans Medium"/>
      </rPr>
      <t xml:space="preserve">
Atención al Usuario
Gestión de Servicios Judiciales
Gestión de Servicios Administrativos</t>
    </r>
  </si>
  <si>
    <t>SISTEMA PENAL ACUSATORIO DE BOGOTÁ (PALOQUEMAO)</t>
  </si>
  <si>
    <r>
      <t xml:space="preserve"> - </t>
    </r>
    <r>
      <rPr>
        <b/>
        <sz val="9"/>
        <rFont val="Arial"/>
        <family val="2"/>
      </rPr>
      <t xml:space="preserve"> Hoja 6: Valoración Controles:</t>
    </r>
    <r>
      <rPr>
        <sz val="9"/>
        <rFont val="Arial"/>
        <family val="2"/>
      </rPr>
      <t xml:space="preserve"> Información pertinente refente a los controles y mitigación del riesgo</t>
    </r>
  </si>
  <si>
    <t>Acciones Constitucionales: 
Propender por el cumplimiento de los derechos fundamentales de la población, a partir de la aplicación de los instrumentos contemplados en la Constitucional Nacional y la Ley. 	
Proceso Penal: 
Administrar justicia en materia penal, dirigiendo las actuaciones procesales orientadas a la emisión de una decisión de carácter definitivo mediante la aplicación de la normatividad sustancial y procedimental vigente. 
Atención al Usuario: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Gestión de Servicios Judiciales:
Dar trámite oportuno y eficaz a lo ordenado por los Jueces del Sistema Penal Acusatorio de Bogotá en sus providencias, de acuerdo con los términos y requisitos establecidos en la Constitución y la Ley.
Gestión de Servicios Administrativos: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</si>
  <si>
    <t xml:space="preserve">Acciones Constitucionales: 
El proceso inicia con la recepción de la acción constitucional asignada por reparto (Habeas Corpus-Tutela)  y finaliza con la emisión del fallo de la acción.
Proceso Penal: 
El proceso inicia con la recepción de la solicitud de audiencia preliminar y finaliza con la admisión de los recursos de ley que procedan contra la sentencia.
Atención al Usuario:
Grupos del Centro de Servicios Judiciales  que conforman el proceso.Inicia con la recepción de una solicitud y finaliza con la entrega de lo requerido.	
Gestión de Servicios Judiciales:
Grupos del Centro de Servicios judiciales  que conforman el proceso.Inicia con la recepción de la orden para ejecutar un trámite  y finaliza con la ejecución del trámite que corresponda.	
Gestión de Servicios Administrativos:
Aplica a los Juzgados y Centro de Servicios Judiciales del Sistema Penal Acusatorio de Bogotá. </t>
  </si>
  <si>
    <r>
      <rPr>
        <sz val="10"/>
        <color rgb="FFFF0000"/>
        <rFont val="Calibri"/>
        <family val="2"/>
        <scheme val="minor"/>
      </rPr>
      <t xml:space="preserve">Responsable: </t>
    </r>
    <r>
      <rPr>
        <sz val="10"/>
        <rFont val="Calibri"/>
        <family val="2"/>
        <scheme val="minor"/>
      </rPr>
      <t xml:space="preserve"> Los líderes de los  grupos de reparto.</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Qué hace:</t>
    </r>
    <r>
      <rPr>
        <sz val="10"/>
        <rFont val="Calibri"/>
        <family val="2"/>
        <scheme val="minor"/>
      </rPr>
      <t xml:space="preserve"> Actualizan los procedimientos y verifican su cumplimiento 
</t>
    </r>
    <r>
      <rPr>
        <sz val="10"/>
        <color rgb="FFFF0000"/>
        <rFont val="Calibri"/>
        <family val="2"/>
        <scheme val="minor"/>
      </rPr>
      <t xml:space="preserve">Cómo lo hace: </t>
    </r>
    <r>
      <rPr>
        <sz val="10"/>
        <rFont val="Calibri"/>
        <family val="2"/>
        <scheme val="minor"/>
      </rPr>
      <t xml:space="preserve">ajustando e integrando en el procedimiento los cambios en  métodos de trabajo.
</t>
    </r>
    <r>
      <rPr>
        <sz val="10"/>
        <color rgb="FFFF0000"/>
        <rFont val="Calibri"/>
        <family val="2"/>
        <scheme val="minor"/>
      </rPr>
      <t>Desviación :</t>
    </r>
    <r>
      <rPr>
        <sz val="10"/>
        <rFont val="Calibri"/>
        <family val="2"/>
        <scheme val="minor"/>
      </rPr>
      <t xml:space="preserve"> capacitar a los integrantes del grupo
</t>
    </r>
    <r>
      <rPr>
        <sz val="10"/>
        <color rgb="FFFF0000"/>
        <rFont val="Calibri"/>
        <family val="2"/>
        <scheme val="minor"/>
      </rPr>
      <t xml:space="preserve">Evidencia: </t>
    </r>
    <r>
      <rPr>
        <sz val="10"/>
        <rFont val="Calibri"/>
        <family val="2"/>
        <scheme val="minor"/>
      </rPr>
      <t>acta de capacitación</t>
    </r>
  </si>
  <si>
    <t>2.Falta de software institucional estandarizado para  el control del archivo de expedientes físicos en las bodegas del SPA Bogotá.</t>
  </si>
  <si>
    <t>3.Inaplicabilidad de las Tablas de Retención Documental (TRD) para el archivo de expedientes físicos en el SPA Bogotá.</t>
  </si>
  <si>
    <r>
      <t xml:space="preserve">Responsable: </t>
    </r>
    <r>
      <rPr>
        <sz val="10"/>
        <rFont val="Calibri"/>
        <family val="2"/>
        <scheme val="minor"/>
      </rPr>
      <t>Juez</t>
    </r>
    <r>
      <rPr>
        <sz val="10"/>
        <color rgb="FFFF0000"/>
        <rFont val="Calibri"/>
        <family val="2"/>
        <scheme val="minor"/>
      </rPr>
      <t xml:space="preserve">
Periodicidad:</t>
    </r>
    <r>
      <rPr>
        <sz val="10"/>
        <rFont val="Calibri"/>
        <family val="2"/>
        <scheme val="minor"/>
      </rPr>
      <t xml:space="preserve"> Cada vez que ocurra</t>
    </r>
    <r>
      <rPr>
        <sz val="10"/>
        <color rgb="FFFF0000"/>
        <rFont val="Calibri"/>
        <family val="2"/>
        <scheme val="minor"/>
      </rPr>
      <t xml:space="preserve">
Qué hace:</t>
    </r>
    <r>
      <rPr>
        <sz val="10"/>
        <rFont val="Calibri"/>
        <family val="2"/>
        <scheme val="minor"/>
      </rPr>
      <t xml:space="preserve"> Reprogramar la audiencia </t>
    </r>
    <r>
      <rPr>
        <sz val="10"/>
        <color rgb="FFFF0000"/>
        <rFont val="Calibri"/>
        <family val="2"/>
        <scheme val="minor"/>
      </rPr>
      <t xml:space="preserve">
Cómo lo hace:</t>
    </r>
    <r>
      <rPr>
        <sz val="10"/>
        <rFont val="Calibri"/>
        <family val="2"/>
        <scheme val="minor"/>
      </rPr>
      <t xml:space="preserve"> Revisando con  el secretario el planificador y asignando nueva fecha.</t>
    </r>
    <r>
      <rPr>
        <sz val="10"/>
        <color rgb="FFFF0000"/>
        <rFont val="Calibri"/>
        <family val="2"/>
        <scheme val="minor"/>
      </rPr>
      <t xml:space="preserve">
Desviación:</t>
    </r>
    <r>
      <rPr>
        <sz val="10"/>
        <rFont val="Calibri"/>
        <family val="2"/>
        <scheme val="minor"/>
      </rPr>
      <t xml:space="preserve"> Si no se puede reprogramar,se busca un espacio en la agenda dependiendo de la prioridad </t>
    </r>
    <r>
      <rPr>
        <sz val="10"/>
        <color rgb="FFFF0000"/>
        <rFont val="Calibri"/>
        <family val="2"/>
        <scheme val="minor"/>
      </rPr>
      <t xml:space="preserve">
Evidencia:</t>
    </r>
    <r>
      <rPr>
        <sz val="10"/>
        <rFont val="Calibri"/>
        <family val="2"/>
        <scheme val="minor"/>
      </rPr>
      <t xml:space="preserve"> planificador de audiencia.</t>
    </r>
    <r>
      <rPr>
        <sz val="10"/>
        <color rgb="FFFF0000"/>
        <rFont val="Calibri"/>
        <family val="2"/>
        <scheme val="minor"/>
      </rPr>
      <t xml:space="preserve">
</t>
    </r>
  </si>
  <si>
    <r>
      <rPr>
        <sz val="10"/>
        <color rgb="FFFF0000"/>
        <rFont val="Calibri"/>
        <family val="2"/>
        <scheme val="minor"/>
      </rPr>
      <t xml:space="preserve">Responsable:  </t>
    </r>
    <r>
      <rPr>
        <sz val="10"/>
        <rFont val="Calibri"/>
        <family val="2"/>
        <scheme val="minor"/>
      </rPr>
      <t>El Juez director del despacho, o el secretario</t>
    </r>
    <r>
      <rPr>
        <sz val="10"/>
        <color rgb="FFFF0000"/>
        <rFont val="Calibri"/>
        <family val="2"/>
        <scheme val="minor"/>
      </rPr>
      <t xml:space="preserve">
Periodicidad: </t>
    </r>
    <r>
      <rPr>
        <sz val="10"/>
        <rFont val="Calibri"/>
        <family val="2"/>
        <scheme val="minor"/>
      </rPr>
      <t>trimestralmente</t>
    </r>
    <r>
      <rPr>
        <sz val="10"/>
        <color rgb="FFFF0000"/>
        <rFont val="Calibri"/>
        <family val="2"/>
        <scheme val="minor"/>
      </rPr>
      <t xml:space="preserve">
Qué hace: </t>
    </r>
    <r>
      <rPr>
        <sz val="10"/>
        <rFont val="Calibri"/>
        <family val="2"/>
        <scheme val="minor"/>
      </rPr>
      <t>totalizan cantidad de audiencias realizadas.</t>
    </r>
    <r>
      <rPr>
        <sz val="10"/>
        <color rgb="FFFF0000"/>
        <rFont val="Calibri"/>
        <family val="2"/>
        <scheme val="minor"/>
      </rPr>
      <t xml:space="preserve">
Cómo lo hace: </t>
    </r>
    <r>
      <rPr>
        <sz val="10"/>
        <rFont val="Calibri"/>
        <family val="2"/>
        <scheme val="minor"/>
      </rPr>
      <t>por medio de las estadisticas que reportan al SIERJU</t>
    </r>
    <r>
      <rPr>
        <sz val="10"/>
        <color rgb="FFFF0000"/>
        <rFont val="Calibri"/>
        <family val="2"/>
        <scheme val="minor"/>
      </rPr>
      <t xml:space="preserve">
Desviación: </t>
    </r>
    <r>
      <rPr>
        <sz val="10"/>
        <rFont val="Calibri"/>
        <family val="2"/>
        <scheme val="minor"/>
      </rPr>
      <t xml:space="preserve"> ajustando la programación para el mes siguiente
</t>
    </r>
    <r>
      <rPr>
        <sz val="10"/>
        <color rgb="FFFF0000"/>
        <rFont val="Calibri"/>
        <family val="2"/>
        <scheme val="minor"/>
      </rPr>
      <t xml:space="preserve">Evidencia: </t>
    </r>
    <r>
      <rPr>
        <sz val="10"/>
        <rFont val="Calibri"/>
        <family val="2"/>
        <scheme val="minor"/>
      </rPr>
      <t>planificador.</t>
    </r>
  </si>
  <si>
    <r>
      <rPr>
        <sz val="10"/>
        <color rgb="FFFF0000"/>
        <rFont val="Calibri"/>
        <family val="2"/>
        <scheme val="minor"/>
      </rPr>
      <t xml:space="preserve">Responsable: </t>
    </r>
    <r>
      <rPr>
        <sz val="10"/>
        <rFont val="Calibri"/>
        <family val="2"/>
        <scheme val="minor"/>
      </rPr>
      <t xml:space="preserve"> Líderes de los  grupos de reparto.</t>
    </r>
    <r>
      <rPr>
        <sz val="10"/>
        <color rgb="FFFF0000"/>
        <rFont val="Calibri"/>
        <family val="2"/>
        <scheme val="minor"/>
      </rPr>
      <t xml:space="preserve">
Periodicidad: </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diligencian en el informe de indicadores la cantidad de personal del grupo y analiza si la capacidad instalada es suficiente. 
</t>
    </r>
    <r>
      <rPr>
        <sz val="10"/>
        <color rgb="FFFF0000"/>
        <rFont val="Calibri"/>
        <family val="2"/>
        <scheme val="minor"/>
      </rPr>
      <t>Cómo lo hace:</t>
    </r>
    <r>
      <rPr>
        <sz val="10"/>
        <rFont val="Calibri"/>
        <family val="2"/>
        <scheme val="minor"/>
      </rPr>
      <t xml:space="preserve"> Registrando en la base de indicadores.
</t>
    </r>
    <r>
      <rPr>
        <sz val="10"/>
        <color rgb="FFFF0000"/>
        <rFont val="Calibri"/>
        <family val="2"/>
        <scheme val="minor"/>
      </rPr>
      <t>Desviación:</t>
    </r>
    <r>
      <rPr>
        <sz val="10"/>
        <rFont val="Calibri"/>
        <family val="2"/>
        <scheme val="minor"/>
      </rPr>
      <t xml:space="preserve"> Si requiere más</t>
    </r>
    <r>
      <rPr>
        <sz val="10"/>
        <color rgb="FFFF0000"/>
        <rFont val="Calibri"/>
        <family val="2"/>
        <scheme val="minor"/>
      </rPr>
      <t xml:space="preserve"> </t>
    </r>
    <r>
      <rPr>
        <sz val="10"/>
        <rFont val="Calibri"/>
        <family val="2"/>
        <scheme val="minor"/>
      </rPr>
      <t xml:space="preserve">personal  lo solicita al  grupo de talento humano.
</t>
    </r>
    <r>
      <rPr>
        <sz val="10"/>
        <color rgb="FFFF0000"/>
        <rFont val="Calibri"/>
        <family val="2"/>
        <scheme val="minor"/>
      </rPr>
      <t xml:space="preserve">Evidencia: </t>
    </r>
    <r>
      <rPr>
        <sz val="10"/>
        <rFont val="Calibri"/>
        <family val="2"/>
        <scheme val="minor"/>
      </rPr>
      <t>correo electrónico institucional. Base de indicadores.</t>
    </r>
  </si>
  <si>
    <r>
      <rPr>
        <sz val="10"/>
        <color rgb="FFFF0000"/>
        <rFont val="Calibri"/>
        <family val="2"/>
        <scheme val="minor"/>
      </rPr>
      <t xml:space="preserve">Responsable: </t>
    </r>
    <r>
      <rPr>
        <sz val="10"/>
        <rFont val="Calibri"/>
        <family val="2"/>
        <scheme val="minor"/>
      </rPr>
      <t xml:space="preserve"> Líderes de  grupos .</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Qué hace:</t>
    </r>
    <r>
      <rPr>
        <sz val="10"/>
        <rFont val="Calibri"/>
        <family val="2"/>
        <scheme val="minor"/>
      </rPr>
      <t xml:space="preserve"> Actualizan y verifican el cumplimiento de los  procedimientos
</t>
    </r>
    <r>
      <rPr>
        <sz val="10"/>
        <color rgb="FFFF0000"/>
        <rFont val="Calibri"/>
        <family val="2"/>
        <scheme val="minor"/>
      </rPr>
      <t xml:space="preserve">Cómo lo hace: </t>
    </r>
    <r>
      <rPr>
        <sz val="10"/>
        <rFont val="Calibri"/>
        <family val="2"/>
        <scheme val="minor"/>
      </rPr>
      <t xml:space="preserve">a través de capacitación a los integrantes del grupo
</t>
    </r>
    <r>
      <rPr>
        <sz val="10"/>
        <color rgb="FFFF0000"/>
        <rFont val="Calibri"/>
        <family val="2"/>
        <scheme val="minor"/>
      </rPr>
      <t>Desviación:</t>
    </r>
    <r>
      <rPr>
        <sz val="10"/>
        <rFont val="Calibri"/>
        <family val="2"/>
        <scheme val="minor"/>
      </rPr>
      <t xml:space="preserve"> investigación, reinducción y capacitación
</t>
    </r>
    <r>
      <rPr>
        <sz val="10"/>
        <color rgb="FFFF0000"/>
        <rFont val="Calibri"/>
        <family val="2"/>
        <scheme val="minor"/>
      </rPr>
      <t>Evidencia:</t>
    </r>
    <r>
      <rPr>
        <sz val="10"/>
        <rFont val="Calibri"/>
        <family val="2"/>
        <scheme val="minor"/>
      </rPr>
      <t xml:space="preserve"> informes a Coordinación y</t>
    </r>
    <r>
      <rPr>
        <sz val="10"/>
        <color rgb="FFFF0000"/>
        <rFont val="Calibri"/>
        <family val="2"/>
        <scheme val="minor"/>
      </rPr>
      <t xml:space="preserve"> </t>
    </r>
    <r>
      <rPr>
        <sz val="10"/>
        <rFont val="Calibri"/>
        <family val="2"/>
        <scheme val="minor"/>
      </rPr>
      <t>actas de  de capacitación</t>
    </r>
  </si>
  <si>
    <r>
      <rPr>
        <sz val="10"/>
        <color rgb="FFFF0000"/>
        <rFont val="Calibri"/>
        <family val="2"/>
        <scheme val="minor"/>
      </rPr>
      <t xml:space="preserve">Responsable: </t>
    </r>
    <r>
      <rPr>
        <sz val="10"/>
        <rFont val="Calibri"/>
        <family val="2"/>
        <scheme val="minor"/>
      </rPr>
      <t xml:space="preserve"> Servidore encargado  grupo  apoyo tecnológico .</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 xml:space="preserve">Qué hace: </t>
    </r>
    <r>
      <rPr>
        <sz val="10"/>
        <rFont val="Calibri"/>
        <family val="2"/>
        <scheme val="minor"/>
      </rPr>
      <t xml:space="preserve">Controla el acceso a los expedientes judiciales.
</t>
    </r>
    <r>
      <rPr>
        <sz val="10"/>
        <color rgb="FFFF0000"/>
        <rFont val="Calibri"/>
        <family val="2"/>
        <scheme val="minor"/>
      </rPr>
      <t xml:space="preserve">Cómo lo hace: </t>
    </r>
    <r>
      <rPr>
        <sz val="10"/>
        <rFont val="Calibri"/>
        <family val="2"/>
        <scheme val="minor"/>
      </rPr>
      <t xml:space="preserve">otorgando permisos temporales  a quien solicita acceso para realizar  trámites por razón de su función. 
</t>
    </r>
    <r>
      <rPr>
        <sz val="10"/>
        <color rgb="FFFF0000"/>
        <rFont val="Calibri"/>
        <family val="2"/>
        <scheme val="minor"/>
      </rPr>
      <t xml:space="preserve">Desviación: </t>
    </r>
    <r>
      <rPr>
        <sz val="10"/>
        <rFont val="Calibri"/>
        <family val="2"/>
        <scheme val="minor"/>
      </rPr>
      <t xml:space="preserve">si encuentra o le informan de irregularidades realiza  investigación
</t>
    </r>
    <r>
      <rPr>
        <sz val="10"/>
        <color rgb="FFFF0000"/>
        <rFont val="Calibri"/>
        <family val="2"/>
        <scheme val="minor"/>
      </rPr>
      <t>Evidencia:</t>
    </r>
    <r>
      <rPr>
        <sz val="10"/>
        <rFont val="Calibri"/>
        <family val="2"/>
        <scheme val="minor"/>
      </rPr>
      <t xml:space="preserve"> informes a Coordinación.</t>
    </r>
  </si>
  <si>
    <t>Acciones en la Unidad de Informática del Consejo Superior</t>
  </si>
  <si>
    <r>
      <t>Responsable:</t>
    </r>
    <r>
      <rPr>
        <sz val="10"/>
        <rFont val="Calibri"/>
        <family val="2"/>
        <scheme val="minor"/>
      </rPr>
      <t xml:space="preserve">  Cada servidor judicial y su Jefe</t>
    </r>
    <r>
      <rPr>
        <sz val="10"/>
        <color rgb="FFFF0000"/>
        <rFont val="Calibri"/>
        <family val="2"/>
        <scheme val="minor"/>
      </rPr>
      <t xml:space="preserve">
Periodicidad:</t>
    </r>
    <r>
      <rPr>
        <sz val="10"/>
        <rFont val="Calibri"/>
        <family val="2"/>
        <scheme val="minor"/>
      </rPr>
      <t xml:space="preserve"> Permanente </t>
    </r>
    <r>
      <rPr>
        <sz val="10"/>
        <color rgb="FFFF0000"/>
        <rFont val="Calibri"/>
        <family val="2"/>
        <scheme val="minor"/>
      </rPr>
      <t xml:space="preserve">
Qué hace:</t>
    </r>
    <r>
      <rPr>
        <sz val="10"/>
        <rFont val="Calibri"/>
        <family val="2"/>
        <scheme val="minor"/>
      </rPr>
      <t xml:space="preserve"> Conocer reforzar y aplicar los valores institucionales.</t>
    </r>
    <r>
      <rPr>
        <sz val="10"/>
        <color rgb="FFFF0000"/>
        <rFont val="Calibri"/>
        <family val="2"/>
        <scheme val="minor"/>
      </rPr>
      <t xml:space="preserve">
Cómo lo hace:</t>
    </r>
    <r>
      <rPr>
        <sz val="10"/>
        <rFont val="Calibri"/>
        <family val="2"/>
        <scheme val="minor"/>
      </rPr>
      <t xml:space="preserve"> Conocer, tomar conciencia y dar cumplimiento al Código de Ética y Buen Gobierno;
Cumplir lo estipulado en la ley 270 especialmente lo relacionado con Deberes;
Aplicar los controles de los procedimientos en las actividades diarias que le competen.</t>
    </r>
    <r>
      <rPr>
        <sz val="10"/>
        <color rgb="FFFF0000"/>
        <rFont val="Calibri"/>
        <family val="2"/>
        <scheme val="minor"/>
      </rPr>
      <t xml:space="preserve">
Desviación:</t>
    </r>
    <r>
      <rPr>
        <sz val="10"/>
        <rFont val="Calibri"/>
        <family val="2"/>
        <scheme val="minor"/>
      </rPr>
      <t xml:space="preserve"> investigaciones disciplianrias.</t>
    </r>
    <r>
      <rPr>
        <sz val="10"/>
        <color rgb="FFFF0000"/>
        <rFont val="Calibri"/>
        <family val="2"/>
        <scheme val="minor"/>
      </rPr>
      <t xml:space="preserve">
Evidencia:</t>
    </r>
    <r>
      <rPr>
        <sz val="10"/>
        <rFont val="Calibri"/>
        <family val="2"/>
        <scheme val="minor"/>
      </rPr>
      <t xml:space="preserve"> Proceso de investigación .</t>
    </r>
    <r>
      <rPr>
        <sz val="10"/>
        <color rgb="FFFF0000"/>
        <rFont val="Calibri"/>
        <family val="2"/>
        <scheme val="minor"/>
      </rPr>
      <t xml:space="preserve">
</t>
    </r>
  </si>
  <si>
    <r>
      <rPr>
        <b/>
        <sz val="14"/>
        <color theme="1"/>
        <rFont val="Arial Narrow"/>
        <family val="2"/>
      </rPr>
      <t>MISIONALES</t>
    </r>
    <r>
      <rPr>
        <sz val="14"/>
        <color theme="1"/>
        <rFont val="Arial Narrow"/>
        <family val="2"/>
      </rPr>
      <t xml:space="preserve">:  ACCIONES CONSTITUCIONALES y PROCESO PENAL
</t>
    </r>
    <r>
      <rPr>
        <b/>
        <sz val="14"/>
        <color theme="1"/>
        <rFont val="Arial Narrow"/>
        <family val="2"/>
      </rPr>
      <t>DE APOYO:</t>
    </r>
    <r>
      <rPr>
        <sz val="14"/>
        <color theme="1"/>
        <rFont val="Arial Narrow"/>
        <family val="2"/>
      </rPr>
      <t xml:space="preserve"> ATENCIÓN AL USUARIO; GESTIÓN DE SERVICIOS JUDICIALES; GESTIÓN DE SERVICIOS ADMINISTRATIVOS</t>
    </r>
  </si>
  <si>
    <r>
      <rPr>
        <b/>
        <sz val="14"/>
        <color theme="1"/>
        <rFont val="Arial Narrow"/>
        <family val="2"/>
      </rPr>
      <t xml:space="preserve">Acciones Constitucionales: </t>
    </r>
    <r>
      <rPr>
        <sz val="14"/>
        <color theme="1"/>
        <rFont val="Arial Narrow"/>
        <family val="2"/>
      </rPr>
      <t xml:space="preserve">
Propender por el cumplimiento de los derechos fundamentales de la población, a partir de la aplicación de los instrumentos contemplados en la Constitucional Nacional y la Ley. 	
</t>
    </r>
    <r>
      <rPr>
        <b/>
        <sz val="14"/>
        <color theme="1"/>
        <rFont val="Arial Narrow"/>
        <family val="2"/>
      </rPr>
      <t xml:space="preserve">Proceso Penal: </t>
    </r>
    <r>
      <rPr>
        <sz val="14"/>
        <color theme="1"/>
        <rFont val="Arial Narrow"/>
        <family val="2"/>
      </rPr>
      <t xml:space="preserve">
Administrar justicia en materia penal, dirigiendo las actuaciones procesales orientadas a la emisión de una decisión de carácter definitivo mediante la aplicación de la normatividad sustancial y procedimental vigente. 
</t>
    </r>
    <r>
      <rPr>
        <b/>
        <sz val="14"/>
        <color theme="1"/>
        <rFont val="Arial Narrow"/>
        <family val="2"/>
      </rPr>
      <t>Atención al Usuario:</t>
    </r>
    <r>
      <rPr>
        <sz val="14"/>
        <color theme="1"/>
        <rFont val="Arial Narrow"/>
        <family val="2"/>
      </rPr>
      <t xml:space="preserve">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t>
    </r>
    <r>
      <rPr>
        <b/>
        <sz val="14"/>
        <color theme="1"/>
        <rFont val="Arial Narrow"/>
        <family val="2"/>
      </rPr>
      <t>Gestión de Servicios Judiciales:</t>
    </r>
    <r>
      <rPr>
        <sz val="14"/>
        <color theme="1"/>
        <rFont val="Arial Narrow"/>
        <family val="2"/>
      </rPr>
      <t xml:space="preserve">
Dar trámite oportuno y eficaz a lo ordenado por los Jueces del Sistema Penal Acusatorio de Bogotá en sus providencias, de acuerdo con los términos y requisitos establecidos en la Constitución y la Ley.
</t>
    </r>
    <r>
      <rPr>
        <b/>
        <sz val="14"/>
        <color theme="1"/>
        <rFont val="Arial Narrow"/>
        <family val="2"/>
      </rPr>
      <t>Gestión de Servicios Administrativos:</t>
    </r>
    <r>
      <rPr>
        <sz val="14"/>
        <color theme="1"/>
        <rFont val="Arial Narrow"/>
        <family val="2"/>
      </rPr>
      <t xml:space="preserve">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r>
  </si>
  <si>
    <r>
      <rPr>
        <b/>
        <sz val="14"/>
        <color theme="1"/>
        <rFont val="Arial Narrow"/>
        <family val="2"/>
      </rPr>
      <t xml:space="preserve">Acciones Constitucionales: </t>
    </r>
    <r>
      <rPr>
        <sz val="14"/>
        <color theme="1"/>
        <rFont val="Arial Narrow"/>
        <family val="2"/>
      </rPr>
      <t xml:space="preserve">
El proceso inicia con la recepción de la acción constitucional asignada por reparto (Habeas Corpus-Tutela)  y finaliza con la emisión del fallo de la acción.
</t>
    </r>
    <r>
      <rPr>
        <b/>
        <sz val="14"/>
        <color theme="1"/>
        <rFont val="Arial Narrow"/>
        <family val="2"/>
      </rPr>
      <t xml:space="preserve">Proceso Penal: </t>
    </r>
    <r>
      <rPr>
        <sz val="14"/>
        <color theme="1"/>
        <rFont val="Arial Narrow"/>
        <family val="2"/>
      </rPr>
      <t xml:space="preserve">
El proceso inicia con la recepción de la solicitud de audiencia preliminar y finaliza con la admisión de los recursos de ley que procedan contra la sentencia.
</t>
    </r>
    <r>
      <rPr>
        <b/>
        <sz val="14"/>
        <color theme="1"/>
        <rFont val="Arial Narrow"/>
        <family val="2"/>
      </rPr>
      <t>Atención al Usuario:</t>
    </r>
    <r>
      <rPr>
        <sz val="14"/>
        <color theme="1"/>
        <rFont val="Arial Narrow"/>
        <family val="2"/>
      </rPr>
      <t xml:space="preserve">
Grupos del Centro de Servicios Judiciales  que conforman el proceso.Inicia con la recepción de una solicitud y finaliza con la entrega de lo requerido.	
</t>
    </r>
    <r>
      <rPr>
        <b/>
        <sz val="14"/>
        <color theme="1"/>
        <rFont val="Arial Narrow"/>
        <family val="2"/>
      </rPr>
      <t>Gestión de Servicios Judiciales:</t>
    </r>
    <r>
      <rPr>
        <sz val="14"/>
        <color theme="1"/>
        <rFont val="Arial Narrow"/>
        <family val="2"/>
      </rPr>
      <t xml:space="preserve">
Grupos del Centro de Servicios judiciales  que conforman el proceso.Inicia con la recepción de la orden para ejecutar un trámite  y finaliza con la ejecución del trámite que corresponda.	
</t>
    </r>
    <r>
      <rPr>
        <b/>
        <sz val="14"/>
        <color theme="1"/>
        <rFont val="Arial Narrow"/>
        <family val="2"/>
      </rPr>
      <t>Gestión de Servicios Administrativos:</t>
    </r>
    <r>
      <rPr>
        <sz val="14"/>
        <color theme="1"/>
        <rFont val="Arial Narrow"/>
        <family val="2"/>
      </rPr>
      <t xml:space="preserve">
Aplica a los Juzgados y Centro de Servicios Judiciales del Sistema Penal Acusatorio de Bogotá. </t>
    </r>
  </si>
  <si>
    <r>
      <rPr>
        <sz val="10"/>
        <color rgb="FFFF0000"/>
        <rFont val="Calibri"/>
        <family val="2"/>
        <scheme val="minor"/>
      </rPr>
      <t xml:space="preserve">Responsable:  </t>
    </r>
    <r>
      <rPr>
        <sz val="10"/>
        <rFont val="Calibri"/>
        <family val="2"/>
        <scheme val="minor"/>
      </rPr>
      <t>El Juez</t>
    </r>
    <r>
      <rPr>
        <sz val="10"/>
        <color rgb="FFFF0000"/>
        <rFont val="Calibri"/>
        <family val="2"/>
        <scheme val="minor"/>
      </rPr>
      <t xml:space="preserve">
Periodicidad: </t>
    </r>
    <r>
      <rPr>
        <sz val="10"/>
        <rFont val="Calibri"/>
        <family val="2"/>
        <scheme val="minor"/>
      </rPr>
      <t>Mensualmente</t>
    </r>
    <r>
      <rPr>
        <sz val="10"/>
        <color rgb="FFFF0000"/>
        <rFont val="Calibri"/>
        <family val="2"/>
        <scheme val="minor"/>
      </rPr>
      <t xml:space="preserve">
Qué hace:</t>
    </r>
    <r>
      <rPr>
        <sz val="10"/>
        <rFont val="Calibri"/>
        <family val="2"/>
        <scheme val="minor"/>
      </rPr>
      <t xml:space="preserve">  revisa el plan de acción</t>
    </r>
    <r>
      <rPr>
        <sz val="10"/>
        <color rgb="FFFF0000"/>
        <rFont val="Calibri"/>
        <family val="2"/>
        <scheme val="minor"/>
      </rPr>
      <t xml:space="preserve">
Cómo lo hace:</t>
    </r>
    <r>
      <rPr>
        <sz val="10"/>
        <rFont val="Calibri"/>
        <family val="2"/>
        <scheme val="minor"/>
      </rPr>
      <t xml:space="preserve"> haciendo seguimiento a las actividades planificadas.</t>
    </r>
    <r>
      <rPr>
        <sz val="10"/>
        <color rgb="FFFF0000"/>
        <rFont val="Calibri"/>
        <family val="2"/>
        <scheme val="minor"/>
      </rPr>
      <t xml:space="preserve">
Desviación:</t>
    </r>
    <r>
      <rPr>
        <sz val="10"/>
        <rFont val="Calibri"/>
        <family val="2"/>
        <scheme val="minor"/>
      </rPr>
      <t xml:space="preserve"> reprograma las actividades no realizadas o que requieren ajuste.</t>
    </r>
    <r>
      <rPr>
        <sz val="10"/>
        <color rgb="FFFF0000"/>
        <rFont val="Calibri"/>
        <family val="2"/>
        <scheme val="minor"/>
      </rPr>
      <t xml:space="preserve">
Evidencia:</t>
    </r>
    <r>
      <rPr>
        <sz val="10"/>
        <rFont val="Calibri"/>
        <family val="2"/>
        <scheme val="minor"/>
      </rPr>
      <t xml:space="preserve"> actas de reuniones en el  juzgado. 
</t>
    </r>
    <r>
      <rPr>
        <sz val="10"/>
        <color rgb="FFFF0000"/>
        <rFont val="Calibri"/>
        <family val="2"/>
        <scheme val="minor"/>
      </rPr>
      <t xml:space="preserve">
</t>
    </r>
    <r>
      <rPr>
        <sz val="10"/>
        <rFont val="Calibri"/>
        <family val="2"/>
        <scheme val="minor"/>
      </rPr>
      <t xml:space="preserve">
</t>
    </r>
  </si>
  <si>
    <r>
      <rPr>
        <sz val="10"/>
        <color rgb="FFFF0000"/>
        <rFont val="Calibri"/>
        <family val="2"/>
        <scheme val="minor"/>
      </rPr>
      <t xml:space="preserve">Responsable:  </t>
    </r>
    <r>
      <rPr>
        <sz val="10"/>
        <rFont val="Calibri"/>
        <family val="2"/>
        <scheme val="minor"/>
      </rPr>
      <t>El Juez director del despacho, o el secretario</t>
    </r>
    <r>
      <rPr>
        <sz val="10"/>
        <color rgb="FFFF0000"/>
        <rFont val="Calibri"/>
        <family val="2"/>
        <scheme val="minor"/>
      </rPr>
      <t xml:space="preserve">
Periodicidad: </t>
    </r>
    <r>
      <rPr>
        <sz val="10"/>
        <rFont val="Calibri"/>
        <family val="2"/>
        <scheme val="minor"/>
      </rPr>
      <t>diariamente</t>
    </r>
    <r>
      <rPr>
        <sz val="10"/>
        <color rgb="FFFF0000"/>
        <rFont val="Calibri"/>
        <family val="2"/>
        <scheme val="minor"/>
      </rPr>
      <t xml:space="preserve">
Qué hace: </t>
    </r>
    <r>
      <rPr>
        <sz val="10"/>
        <rFont val="Calibri"/>
        <family val="2"/>
        <scheme val="minor"/>
      </rPr>
      <t>controlan el tiempo de cada audiencia.</t>
    </r>
    <r>
      <rPr>
        <sz val="10"/>
        <color rgb="FFFF0000"/>
        <rFont val="Calibri"/>
        <family val="2"/>
        <scheme val="minor"/>
      </rPr>
      <t xml:space="preserve">
Cómo lo hace: </t>
    </r>
    <r>
      <rPr>
        <sz val="10"/>
        <rFont val="Calibri"/>
        <family val="2"/>
        <scheme val="minor"/>
      </rPr>
      <t xml:space="preserve"> revisando el tipo de audiencias a realizar  y los tiempos programados para cada una.</t>
    </r>
    <r>
      <rPr>
        <sz val="10"/>
        <color rgb="FFFF0000"/>
        <rFont val="Calibri"/>
        <family val="2"/>
        <scheme val="minor"/>
      </rPr>
      <t xml:space="preserve">
Desviación: </t>
    </r>
    <r>
      <rPr>
        <sz val="10"/>
        <rFont val="Calibri"/>
        <family val="2"/>
        <scheme val="minor"/>
      </rPr>
      <t xml:space="preserve"> ajustar la programación si requiere incluir o hacer cambios imprevistos.   
</t>
    </r>
    <r>
      <rPr>
        <sz val="10"/>
        <color rgb="FFFF0000"/>
        <rFont val="Calibri"/>
        <family val="2"/>
        <scheme val="minor"/>
      </rPr>
      <t xml:space="preserve">Evidencia: </t>
    </r>
    <r>
      <rPr>
        <sz val="10"/>
        <rFont val="Calibri"/>
        <family val="2"/>
        <scheme val="minor"/>
      </rPr>
      <t>planificador y actas de audiencia con hora de inicio y finalización.</t>
    </r>
  </si>
  <si>
    <r>
      <rPr>
        <sz val="10"/>
        <color rgb="FFFF0000"/>
        <rFont val="Calibri"/>
        <family val="2"/>
        <scheme val="minor"/>
      </rPr>
      <t>Responsable</t>
    </r>
    <r>
      <rPr>
        <sz val="10"/>
        <rFont val="Calibri"/>
        <family val="2"/>
        <scheme val="minor"/>
      </rPr>
      <t xml:space="preserve">: EL secretario del despacho,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ingresa los datos para la realización de citaciones y notificaciones 
</t>
    </r>
    <r>
      <rPr>
        <sz val="10"/>
        <color rgb="FFFF0000"/>
        <rFont val="Calibri"/>
        <family val="2"/>
        <scheme val="minor"/>
      </rPr>
      <t>Cómo lo hace:</t>
    </r>
    <r>
      <rPr>
        <sz val="10"/>
        <rFont val="Calibri"/>
        <family val="2"/>
        <scheme val="minor"/>
      </rPr>
      <t xml:space="preserve"> registrando en el aplicativo CSJCOM, los datos de la audencia y los de los intervinientes.
Revisando antes de ordenar al centro de servicios  la elaboración que los datos sean correctos.
</t>
    </r>
    <r>
      <rPr>
        <sz val="10"/>
        <color rgb="FFFF0000"/>
        <rFont val="Calibri"/>
        <family val="2"/>
        <scheme val="minor"/>
      </rPr>
      <t>Desviación:</t>
    </r>
    <r>
      <rPr>
        <sz val="10"/>
        <rFont val="Calibri"/>
        <family val="2"/>
        <scheme val="minor"/>
      </rPr>
      <t xml:space="preserve"> Corrige los datos y da la orden nuevamente.
</t>
    </r>
    <r>
      <rPr>
        <sz val="10"/>
        <color rgb="FFFF0000"/>
        <rFont val="Calibri"/>
        <family val="2"/>
        <scheme val="minor"/>
      </rPr>
      <t>Evidencia:</t>
    </r>
    <r>
      <rPr>
        <sz val="10"/>
        <rFont val="Calibri"/>
        <family val="2"/>
        <scheme val="minor"/>
      </rPr>
      <t xml:space="preserve">  Como registro del control quedan los datos en el aplicativo ingresados por el secretario, los cuales no pueden ser cambiados.</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</si>
  <si>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Revisar lo realizado contra lo programado diariamente; 
</t>
    </r>
    <r>
      <rPr>
        <sz val="10"/>
        <color rgb="FFFF0000"/>
        <rFont val="Calibri"/>
        <family val="2"/>
        <scheme val="minor"/>
      </rPr>
      <t>Cómo lo hace:</t>
    </r>
    <r>
      <rPr>
        <sz val="10"/>
        <rFont val="Calibri"/>
        <family val="2"/>
        <scheme val="minor"/>
      </rPr>
      <t xml:space="preserve"> Según lo descritos en el procedimiento y los registros en las basesde notificaciones y su seguimiento.
</t>
    </r>
    <r>
      <rPr>
        <sz val="10"/>
        <color rgb="FFFF0000"/>
        <rFont val="Calibri"/>
        <family val="2"/>
        <scheme val="minor"/>
      </rPr>
      <t xml:space="preserve">Desviación: </t>
    </r>
    <r>
      <rPr>
        <sz val="10"/>
        <rFont val="Calibri"/>
        <family val="2"/>
        <scheme val="minor"/>
      </rPr>
      <t xml:space="preserve">si hay desviación se reprocesa la notificación.
</t>
    </r>
    <r>
      <rPr>
        <sz val="10"/>
        <color rgb="FFFF0000"/>
        <rFont val="Calibri"/>
        <family val="2"/>
        <scheme val="minor"/>
      </rPr>
      <t>Evidencia:</t>
    </r>
    <r>
      <rPr>
        <sz val="10"/>
        <rFont val="Calibri"/>
        <family val="2"/>
        <scheme val="minor"/>
      </rPr>
      <t xml:space="preserve">  Bases de control descritas en el procedimiento.</t>
    </r>
  </si>
  <si>
    <r>
      <rPr>
        <sz val="10"/>
        <color rgb="FFFF0000"/>
        <rFont val="Calibri"/>
        <family val="2"/>
        <scheme val="minor"/>
      </rPr>
      <t>Responsable</t>
    </r>
    <r>
      <rPr>
        <sz val="10"/>
        <rFont val="Calibri"/>
        <family val="2"/>
        <scheme val="minor"/>
      </rPr>
      <t xml:space="preserve">: Notificadores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En el sitio de notificación, evalua la zona y sus riesgos.
</t>
    </r>
    <r>
      <rPr>
        <sz val="10"/>
        <color rgb="FFFF0000"/>
        <rFont val="Calibri"/>
        <family val="2"/>
        <scheme val="minor"/>
      </rPr>
      <t>Cómo lo hace:</t>
    </r>
    <r>
      <rPr>
        <sz val="10"/>
        <rFont val="Calibri"/>
        <family val="2"/>
        <scheme val="minor"/>
      </rPr>
      <t xml:space="preserve"> Elabora informe registrando los datos por los cuales no fue posible  realizar la notificación y anexa evidencia.
</t>
    </r>
    <r>
      <rPr>
        <sz val="10"/>
        <color rgb="FFFF0000"/>
        <rFont val="Calibri"/>
        <family val="2"/>
        <scheme val="minor"/>
      </rPr>
      <t xml:space="preserve">Desviación: </t>
    </r>
    <r>
      <rPr>
        <sz val="10"/>
        <rFont val="Calibri"/>
        <family val="2"/>
        <scheme val="minor"/>
      </rPr>
      <t xml:space="preserve">  si no es posible hacer la notificación, reune evidencia física o digital y se utiliza otro medio diferente al presencial.
</t>
    </r>
    <r>
      <rPr>
        <sz val="10"/>
        <color rgb="FFFF0000"/>
        <rFont val="Calibri"/>
        <family val="2"/>
        <scheme val="minor"/>
      </rPr>
      <t>Evidencia:</t>
    </r>
    <r>
      <rPr>
        <sz val="10"/>
        <rFont val="Calibri"/>
        <family val="2"/>
        <scheme val="minor"/>
      </rPr>
      <t xml:space="preserve">  Informe, fotos, etc.</t>
    </r>
  </si>
  <si>
    <r>
      <rPr>
        <sz val="10"/>
        <color rgb="FFFF0000"/>
        <rFont val="Calibri"/>
        <family val="2"/>
        <scheme val="minor"/>
      </rPr>
      <t xml:space="preserve">Responsable: </t>
    </r>
    <r>
      <rPr>
        <sz val="10"/>
        <rFont val="Calibri"/>
        <family val="2"/>
        <scheme val="minor"/>
      </rPr>
      <t>El líder de los grupos de reparto y los   encargados de reparto.</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 xml:space="preserve">Qué hace: </t>
    </r>
    <r>
      <rPr>
        <sz val="10"/>
        <rFont val="Calibri"/>
        <family val="2"/>
        <scheme val="minor"/>
      </rPr>
      <t xml:space="preserve">Seguimiento a la atención de solicitudes 
</t>
    </r>
    <r>
      <rPr>
        <sz val="10"/>
        <color rgb="FFFF0000"/>
        <rFont val="Calibri"/>
        <family val="2"/>
        <scheme val="minor"/>
      </rPr>
      <t>Cómo lo hace</t>
    </r>
    <r>
      <rPr>
        <sz val="10"/>
        <rFont val="Calibri"/>
        <family val="2"/>
        <scheme val="minor"/>
      </rPr>
      <t xml:space="preserve">: Revisando  el correo institucional del grupo y verificando que todas las solicitudes sean atendidas en órden cronológico de ingreso. 
</t>
    </r>
    <r>
      <rPr>
        <sz val="10"/>
        <color rgb="FFFF0000"/>
        <rFont val="Calibri"/>
        <family val="2"/>
        <scheme val="minor"/>
      </rPr>
      <t>Desviación:</t>
    </r>
    <r>
      <rPr>
        <sz val="10"/>
        <rFont val="Calibri"/>
        <family val="2"/>
        <scheme val="minor"/>
      </rPr>
      <t xml:space="preserve"> Se atiende la solicitud de forma prioritaria
</t>
    </r>
    <r>
      <rPr>
        <sz val="10"/>
        <color rgb="FFFF0000"/>
        <rFont val="Calibri"/>
        <family val="2"/>
        <scheme val="minor"/>
      </rPr>
      <t xml:space="preserve">Evidencia: </t>
    </r>
    <r>
      <rPr>
        <sz val="10"/>
        <rFont val="Calibri"/>
        <family val="2"/>
        <scheme val="minor"/>
      </rPr>
      <t>Como registro  queda la información en el aplicativo de reparto y el acta de reparto.</t>
    </r>
  </si>
  <si>
    <r>
      <rPr>
        <sz val="10"/>
        <color rgb="FFFF0000"/>
        <rFont val="Calibri"/>
        <family val="2"/>
        <scheme val="minor"/>
      </rPr>
      <t xml:space="preserve">Responsable: </t>
    </r>
    <r>
      <rPr>
        <sz val="10"/>
        <rFont val="Calibri"/>
        <family val="2"/>
        <scheme val="minor"/>
      </rPr>
      <t xml:space="preserve"> Encargado de novedades</t>
    </r>
    <r>
      <rPr>
        <sz val="10"/>
        <color rgb="FFFF0000"/>
        <rFont val="Calibri"/>
        <family val="2"/>
        <scheme val="minor"/>
      </rPr>
      <t xml:space="preserve">
Periodicidad: </t>
    </r>
    <r>
      <rPr>
        <sz val="10"/>
        <rFont val="Calibri"/>
        <family val="2"/>
        <scheme val="minor"/>
      </rPr>
      <t xml:space="preserve"> permanentemente
</t>
    </r>
    <r>
      <rPr>
        <sz val="10"/>
        <color rgb="FFFF0000"/>
        <rFont val="Calibri"/>
        <family val="2"/>
        <scheme val="minor"/>
      </rPr>
      <t>Qué hace:</t>
    </r>
    <r>
      <rPr>
        <sz val="10"/>
        <rFont val="Calibri"/>
        <family val="2"/>
        <scheme val="minor"/>
      </rPr>
      <t xml:space="preserve"> comunica al grupo de reparto garantías las novedades  que presentan los Jueces.
</t>
    </r>
    <r>
      <rPr>
        <sz val="10"/>
        <color rgb="FFFF0000"/>
        <rFont val="Calibri"/>
        <family val="2"/>
        <scheme val="minor"/>
      </rPr>
      <t xml:space="preserve">Cómo lo hace:  </t>
    </r>
    <r>
      <rPr>
        <sz val="10"/>
        <rFont val="Calibri"/>
        <family val="2"/>
        <scheme val="minor"/>
      </rPr>
      <t>enviando cuadro de novedades por</t>
    </r>
    <r>
      <rPr>
        <sz val="10"/>
        <color rgb="FFFF0000"/>
        <rFont val="Calibri"/>
        <family val="2"/>
        <scheme val="minor"/>
      </rPr>
      <t xml:space="preserve"> </t>
    </r>
    <r>
      <rPr>
        <sz val="10"/>
        <rFont val="Calibri"/>
        <family val="2"/>
        <scheme val="minor"/>
      </rPr>
      <t xml:space="preserve">correo electrónico institucional.
</t>
    </r>
    <r>
      <rPr>
        <sz val="10"/>
        <color rgb="FFFF0000"/>
        <rFont val="Calibri"/>
        <family val="2"/>
        <scheme val="minor"/>
      </rPr>
      <t>Desviación :</t>
    </r>
    <r>
      <rPr>
        <sz val="10"/>
        <rFont val="Calibri"/>
        <family val="2"/>
        <scheme val="minor"/>
      </rPr>
      <t xml:space="preserve"> si no se informan las novedades solicita autorización al Juez Coordinador para proceder en consecuencia.
</t>
    </r>
    <r>
      <rPr>
        <sz val="10"/>
        <color rgb="FFFF0000"/>
        <rFont val="Calibri"/>
        <family val="2"/>
        <scheme val="minor"/>
      </rPr>
      <t xml:space="preserve">Evidencia: </t>
    </r>
    <r>
      <rPr>
        <sz val="10"/>
        <rFont val="Calibri"/>
        <family val="2"/>
        <scheme val="minor"/>
      </rPr>
      <t>correo electrónico institucional.</t>
    </r>
  </si>
  <si>
    <r>
      <rPr>
        <b/>
        <sz val="10"/>
        <color theme="1"/>
        <rFont val="Arial Narrow"/>
        <family val="2"/>
      </rPr>
      <t xml:space="preserve">Acciones Constitucionales: </t>
    </r>
    <r>
      <rPr>
        <sz val="10"/>
        <color theme="1"/>
        <rFont val="Arial Narrow"/>
        <family val="2"/>
      </rPr>
      <t xml:space="preserve">
Propender por el cumplimiento de los derechos fundamentales de la población, a partir de la aplicación de los instrumentos contemplados en la Constitucional Nacional y la Ley. 	
</t>
    </r>
    <r>
      <rPr>
        <b/>
        <sz val="10"/>
        <color theme="1"/>
        <rFont val="Arial Narrow"/>
        <family val="2"/>
      </rPr>
      <t xml:space="preserve">Proceso Penal: </t>
    </r>
    <r>
      <rPr>
        <sz val="10"/>
        <color theme="1"/>
        <rFont val="Arial Narrow"/>
        <family val="2"/>
      </rPr>
      <t xml:space="preserve">
Administrar justicia en materia penal, dirigiendo las actuaciones procesales orientadas a la emisión de una decisión de carácter definitivo mediante la aplicación de la normatividad sustancial y procedimental vigente. 
</t>
    </r>
    <r>
      <rPr>
        <b/>
        <sz val="10"/>
        <color theme="1"/>
        <rFont val="Arial Narrow"/>
        <family val="2"/>
      </rPr>
      <t>Atención al Usuario:</t>
    </r>
    <r>
      <rPr>
        <sz val="10"/>
        <color theme="1"/>
        <rFont val="Arial Narrow"/>
        <family val="2"/>
      </rPr>
      <t xml:space="preserve">
Orientar, recibir, radicar y entregar oportunamente al grupo que corresponda las solicitudes de los ciudadanos, usuarios y partes interesadas relacionadas con procesos Judiciales del Sistema Penal Acusatorio de Bogotá,  a través de los mecanismos y procedimientos establecidos, buscando la satisfacción de los mismos de acuerdo con sus requerimientos.
</t>
    </r>
    <r>
      <rPr>
        <b/>
        <sz val="10"/>
        <color theme="1"/>
        <rFont val="Arial Narrow"/>
        <family val="2"/>
      </rPr>
      <t xml:space="preserve">Gestión de Servicios Judiciales:
</t>
    </r>
    <r>
      <rPr>
        <sz val="10"/>
        <color theme="1"/>
        <rFont val="Arial Narrow"/>
        <family val="2"/>
      </rPr>
      <t xml:space="preserve">Dar trámite oportuno y eficaz a lo ordenado por los Jueces del Sistema Penal Acusatorio de Bogotá en sus providencias, de acuerdo con los términos y requisitos establecidos en la Constitución y la Ley.
</t>
    </r>
    <r>
      <rPr>
        <b/>
        <sz val="10"/>
        <color theme="1"/>
        <rFont val="Arial Narrow"/>
        <family val="2"/>
      </rPr>
      <t>Gestión de Servicios Administrativos:</t>
    </r>
    <r>
      <rPr>
        <sz val="10"/>
        <color theme="1"/>
        <rFont val="Arial Narrow"/>
        <family val="2"/>
      </rPr>
      <t xml:space="preserve">
Gestionar y coordinar con la Dirección Ejecutiva Seccional Bogotá, el suministro  oportuno  de los recursos para la atención de los servicios administrativos para el normal funcionamiento del Sistema Penal Acusatorio de Bogotá,  y administrar el Sistema de Gestión Documental Judicial y Administrativo.</t>
    </r>
  </si>
  <si>
    <r>
      <rPr>
        <b/>
        <sz val="10"/>
        <color theme="1"/>
        <rFont val="Arial Narrow"/>
        <family val="2"/>
      </rPr>
      <t xml:space="preserve">Acciones Constitucionales: </t>
    </r>
    <r>
      <rPr>
        <sz val="10"/>
        <color theme="1"/>
        <rFont val="Arial Narrow"/>
        <family val="2"/>
      </rPr>
      <t xml:space="preserve">
El proceso inicia con la recepción de la acción constitucional asignada por reparto (Habeas Corpus-Tutela)  y finaliza con la emisión del fallo de la acción.
</t>
    </r>
    <r>
      <rPr>
        <b/>
        <sz val="10"/>
        <color theme="1"/>
        <rFont val="Arial Narrow"/>
        <family val="2"/>
      </rPr>
      <t xml:space="preserve">Proceso Penal: </t>
    </r>
    <r>
      <rPr>
        <sz val="10"/>
        <color theme="1"/>
        <rFont val="Arial Narrow"/>
        <family val="2"/>
      </rPr>
      <t xml:space="preserve">
El proceso inicia con la recepción de la solicitud de audiencia preliminar y finaliza con la admisión de los recursos de ley que procedan contra la sentencia.
</t>
    </r>
    <r>
      <rPr>
        <b/>
        <sz val="10"/>
        <color theme="1"/>
        <rFont val="Arial Narrow"/>
        <family val="2"/>
      </rPr>
      <t>Atención al Usuario:</t>
    </r>
    <r>
      <rPr>
        <sz val="10"/>
        <color theme="1"/>
        <rFont val="Arial Narrow"/>
        <family val="2"/>
      </rPr>
      <t xml:space="preserve">
Grupos del Centro de Servicios Judiciales  que conforman el proceso.Inicia con la recepción de una solicitud y finaliza con la entrega de lo requerido.	
</t>
    </r>
    <r>
      <rPr>
        <b/>
        <sz val="10"/>
        <color theme="1"/>
        <rFont val="Arial Narrow"/>
        <family val="2"/>
      </rPr>
      <t>Gestión de Servicios Judiciales:</t>
    </r>
    <r>
      <rPr>
        <sz val="10"/>
        <color theme="1"/>
        <rFont val="Arial Narrow"/>
        <family val="2"/>
      </rPr>
      <t xml:space="preserve">
Grupos del Centro de Servicios judiciales  que conforman el proceso.Inicia con la recepción de la orden para ejecutar un trámite  y finaliza con la ejecución del trámite que corresponda.	
</t>
    </r>
    <r>
      <rPr>
        <b/>
        <sz val="10"/>
        <color theme="1"/>
        <rFont val="Arial Narrow"/>
        <family val="2"/>
      </rPr>
      <t xml:space="preserve">Gestión de Servicios Administrativos:
</t>
    </r>
    <r>
      <rPr>
        <sz val="10"/>
        <color theme="1"/>
        <rFont val="Arial Narrow"/>
        <family val="2"/>
      </rPr>
      <t xml:space="preserve">Aplica a los Juzgados y Centro de Servicios Judiciales del Sistema Penal Acusatorio de Bogotá. </t>
    </r>
  </si>
  <si>
    <r>
      <rPr>
        <sz val="10"/>
        <color rgb="FFFF0000"/>
        <rFont val="Calibri"/>
        <family val="2"/>
        <scheme val="minor"/>
      </rPr>
      <t xml:space="preserve">Responsable:  </t>
    </r>
    <r>
      <rPr>
        <sz val="10"/>
        <rFont val="Calibri"/>
        <family val="2"/>
        <scheme val="minor"/>
      </rPr>
      <t>El  servidor encargado</t>
    </r>
    <r>
      <rPr>
        <sz val="10"/>
        <color rgb="FFFF0000"/>
        <rFont val="Calibri"/>
        <family val="2"/>
        <scheme val="minor"/>
      </rPr>
      <t xml:space="preserve">
Periodicidad: </t>
    </r>
    <r>
      <rPr>
        <sz val="10"/>
        <rFont val="Calibri"/>
        <family val="2"/>
        <scheme val="minor"/>
      </rPr>
      <t xml:space="preserve">Cuando se presente la situación.  </t>
    </r>
    <r>
      <rPr>
        <sz val="10"/>
        <color rgb="FFFF0000"/>
        <rFont val="Calibri"/>
        <family val="2"/>
        <scheme val="minor"/>
      </rPr>
      <t xml:space="preserve">
Qué hace:</t>
    </r>
    <r>
      <rPr>
        <sz val="10"/>
        <rFont val="Calibri"/>
        <family val="2"/>
        <scheme val="minor"/>
      </rPr>
      <t xml:space="preserve"> Comunicación con el usuario.</t>
    </r>
    <r>
      <rPr>
        <sz val="10"/>
        <color rgb="FFFF0000"/>
        <rFont val="Calibri"/>
        <family val="2"/>
        <scheme val="minor"/>
      </rPr>
      <t xml:space="preserve">
Cómo lo hace:</t>
    </r>
    <r>
      <rPr>
        <sz val="10"/>
        <rFont val="Calibri"/>
        <family val="2"/>
        <scheme val="minor"/>
      </rPr>
      <t xml:space="preserve"> Explicar la situación que origina el vencimiento.
</t>
    </r>
    <r>
      <rPr>
        <sz val="10"/>
        <color rgb="FFFF0000"/>
        <rFont val="Calibri"/>
        <family val="2"/>
        <scheme val="minor"/>
      </rPr>
      <t xml:space="preserve">Desviación: </t>
    </r>
    <r>
      <rPr>
        <sz val="10"/>
        <rFont val="Calibri"/>
        <family val="2"/>
        <scheme val="minor"/>
      </rPr>
      <t xml:space="preserve"> acuerda nuevas fechas de entrega.
</t>
    </r>
    <r>
      <rPr>
        <sz val="10"/>
        <color rgb="FFFF0000"/>
        <rFont val="Calibri"/>
        <family val="2"/>
        <scheme val="minor"/>
      </rPr>
      <t xml:space="preserve">Evidencia: </t>
    </r>
    <r>
      <rPr>
        <sz val="10"/>
        <rFont val="Calibri"/>
        <family val="2"/>
        <scheme val="minor"/>
      </rPr>
      <t>Oficios, Autos, correos electrónicos institucionales.</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</si>
  <si>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reprograma la notificación. 
</t>
    </r>
    <r>
      <rPr>
        <sz val="10"/>
        <color rgb="FFFF0000"/>
        <rFont val="Calibri"/>
        <family val="2"/>
        <scheme val="minor"/>
      </rPr>
      <t>Cómo lo hace:</t>
    </r>
    <r>
      <rPr>
        <sz val="10"/>
        <rFont val="Calibri"/>
        <family val="2"/>
        <scheme val="minor"/>
      </rPr>
      <t xml:space="preserve"> registrando los datos requeridos para realizar la notificación en las bases para y su seguimiento.
</t>
    </r>
    <r>
      <rPr>
        <sz val="10"/>
        <color rgb="FFFF0000"/>
        <rFont val="Calibri"/>
        <family val="2"/>
        <scheme val="minor"/>
      </rPr>
      <t xml:space="preserve">Desviación: </t>
    </r>
    <r>
      <rPr>
        <sz val="10"/>
        <rFont val="Calibri"/>
        <family val="2"/>
        <scheme val="minor"/>
      </rPr>
      <t xml:space="preserve">revisa lo realizado contra lo reprogramado.
</t>
    </r>
    <r>
      <rPr>
        <sz val="10"/>
        <color rgb="FFFF0000"/>
        <rFont val="Calibri"/>
        <family val="2"/>
        <scheme val="minor"/>
      </rPr>
      <t>Evidencia:</t>
    </r>
    <r>
      <rPr>
        <sz val="10"/>
        <rFont val="Calibri"/>
        <family val="2"/>
        <scheme val="minor"/>
      </rPr>
      <t xml:space="preserve">  Bases de control descritas en el procedimiento.</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</si>
  <si>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Prioriza la notificación. 
</t>
    </r>
    <r>
      <rPr>
        <sz val="10"/>
        <color rgb="FFFF0000"/>
        <rFont val="Calibri"/>
        <family val="2"/>
        <scheme val="minor"/>
      </rPr>
      <t>Cómo lo hace:</t>
    </r>
    <r>
      <rPr>
        <sz val="10"/>
        <rFont val="Calibri"/>
        <family val="2"/>
        <scheme val="minor"/>
      </rPr>
      <t xml:space="preserve"> haciendo seguimiento al cumplimiento de la notificación.
</t>
    </r>
    <r>
      <rPr>
        <sz val="10"/>
        <color rgb="FFFF0000"/>
        <rFont val="Calibri"/>
        <family val="2"/>
        <scheme val="minor"/>
      </rPr>
      <t xml:space="preserve">Desviación: </t>
    </r>
    <r>
      <rPr>
        <sz val="10"/>
        <rFont val="Calibri"/>
        <family val="2"/>
        <scheme val="minor"/>
      </rPr>
      <t xml:space="preserve">Comunica al juzgado o grupo.
</t>
    </r>
    <r>
      <rPr>
        <sz val="10"/>
        <color rgb="FFFF0000"/>
        <rFont val="Calibri"/>
        <family val="2"/>
        <scheme val="minor"/>
      </rPr>
      <t>Evidencia:</t>
    </r>
    <r>
      <rPr>
        <sz val="10"/>
        <rFont val="Calibri"/>
        <family val="2"/>
        <scheme val="minor"/>
      </rPr>
      <t xml:space="preserve">  informes.</t>
    </r>
  </si>
  <si>
    <r>
      <rPr>
        <sz val="10"/>
        <color rgb="FFFF0000"/>
        <rFont val="Calibri"/>
        <family val="2"/>
        <scheme val="minor"/>
      </rPr>
      <t>Responsable</t>
    </r>
    <r>
      <rPr>
        <sz val="10"/>
        <rFont val="Calibri"/>
        <family val="2"/>
        <scheme val="minor"/>
      </rPr>
      <t xml:space="preserve">: Líderes grupos Reparto 
</t>
    </r>
    <r>
      <rPr>
        <sz val="10"/>
        <color rgb="FFFF0000"/>
        <rFont val="Calibri"/>
        <family val="2"/>
        <scheme val="minor"/>
      </rPr>
      <t>Periodicidad</t>
    </r>
    <r>
      <rPr>
        <sz val="10"/>
        <rFont val="Calibri"/>
        <family val="2"/>
        <scheme val="minor"/>
      </rPr>
      <t xml:space="preserve">: cuando se presente el caso
</t>
    </r>
    <r>
      <rPr>
        <sz val="10"/>
        <color rgb="FFFF0000"/>
        <rFont val="Calibri"/>
        <family val="2"/>
        <scheme val="minor"/>
      </rPr>
      <t>Qué hace</t>
    </r>
    <r>
      <rPr>
        <sz val="10"/>
        <rFont val="Calibri"/>
        <family val="2"/>
        <scheme val="minor"/>
      </rPr>
      <t xml:space="preserve">: Corregir el error 
</t>
    </r>
    <r>
      <rPr>
        <sz val="10"/>
        <color rgb="FFFF0000"/>
        <rFont val="Calibri"/>
        <family val="2"/>
        <scheme val="minor"/>
      </rPr>
      <t>Cómo lo hace:</t>
    </r>
    <r>
      <rPr>
        <sz val="10"/>
        <rFont val="Calibri"/>
        <family val="2"/>
        <scheme val="minor"/>
      </rPr>
      <t xml:space="preserve"> haciendo reparto vigilado.
</t>
    </r>
    <r>
      <rPr>
        <sz val="10"/>
        <color rgb="FFFF0000"/>
        <rFont val="Calibri"/>
        <family val="2"/>
        <scheme val="minor"/>
      </rPr>
      <t xml:space="preserve">Desviación: </t>
    </r>
    <r>
      <rPr>
        <sz val="10"/>
        <rFont val="Calibri"/>
        <family val="2"/>
        <scheme val="minor"/>
      </rPr>
      <t xml:space="preserve">Comunica al juzgado.
</t>
    </r>
    <r>
      <rPr>
        <sz val="10"/>
        <color rgb="FFFF0000"/>
        <rFont val="Calibri"/>
        <family val="2"/>
        <scheme val="minor"/>
      </rPr>
      <t>Evidencia:</t>
    </r>
    <r>
      <rPr>
        <sz val="10"/>
        <rFont val="Calibri"/>
        <family val="2"/>
        <scheme val="minor"/>
      </rPr>
      <t xml:space="preserve">  informes, acta de reparto.</t>
    </r>
  </si>
  <si>
    <r>
      <rPr>
        <sz val="10"/>
        <color rgb="FFFF0000"/>
        <rFont val="Calibri"/>
        <family val="2"/>
        <scheme val="minor"/>
      </rPr>
      <t>Responsable</t>
    </r>
    <r>
      <rPr>
        <sz val="10"/>
        <rFont val="Calibri"/>
        <family val="2"/>
        <scheme val="minor"/>
      </rPr>
      <t xml:space="preserve">:  Líderes grupos Reparto 
</t>
    </r>
    <r>
      <rPr>
        <sz val="10"/>
        <color rgb="FFFF0000"/>
        <rFont val="Calibri"/>
        <family val="2"/>
        <scheme val="minor"/>
      </rPr>
      <t>Periodicidad</t>
    </r>
    <r>
      <rPr>
        <sz val="10"/>
        <rFont val="Calibri"/>
        <family val="2"/>
        <scheme val="minor"/>
      </rPr>
      <t xml:space="preserve">: Cuando se presente el caso
</t>
    </r>
    <r>
      <rPr>
        <sz val="10"/>
        <color rgb="FFFF0000"/>
        <rFont val="Calibri"/>
        <family val="2"/>
        <scheme val="minor"/>
      </rPr>
      <t>Qué hace</t>
    </r>
    <r>
      <rPr>
        <sz val="10"/>
        <rFont val="Calibri"/>
        <family val="2"/>
        <scheme val="minor"/>
      </rPr>
      <t xml:space="preserve">: Prioriza trámite 
</t>
    </r>
    <r>
      <rPr>
        <sz val="10"/>
        <color rgb="FFFF0000"/>
        <rFont val="Calibri"/>
        <family val="2"/>
        <scheme val="minor"/>
      </rPr>
      <t>Cómo lo hace:</t>
    </r>
    <r>
      <rPr>
        <sz val="10"/>
        <rFont val="Calibri"/>
        <family val="2"/>
        <scheme val="minor"/>
      </rPr>
      <t xml:space="preserve"> ordena realizar reparto inmediatamente.
</t>
    </r>
    <r>
      <rPr>
        <sz val="10"/>
        <color rgb="FFFF0000"/>
        <rFont val="Calibri"/>
        <family val="2"/>
        <scheme val="minor"/>
      </rPr>
      <t xml:space="preserve">Desviación: </t>
    </r>
    <r>
      <rPr>
        <sz val="10"/>
        <rFont val="Calibri"/>
        <family val="2"/>
        <scheme val="minor"/>
      </rPr>
      <t xml:space="preserve">Comunica al juzgado y a la Coordinación.
</t>
    </r>
    <r>
      <rPr>
        <sz val="10"/>
        <color rgb="FFFF0000"/>
        <rFont val="Calibri"/>
        <family val="2"/>
        <scheme val="minor"/>
      </rPr>
      <t>Evidencia:</t>
    </r>
    <r>
      <rPr>
        <sz val="10"/>
        <rFont val="Calibri"/>
        <family val="2"/>
        <scheme val="minor"/>
      </rPr>
      <t xml:space="preserve">  Acta de reparto.</t>
    </r>
  </si>
  <si>
    <r>
      <rPr>
        <sz val="10"/>
        <color rgb="FFFF0000"/>
        <rFont val="Calibri"/>
        <family val="2"/>
        <scheme val="minor"/>
      </rPr>
      <t>Responsable</t>
    </r>
    <r>
      <rPr>
        <sz val="10"/>
        <rFont val="Calibri"/>
        <family val="2"/>
        <scheme val="minor"/>
      </rPr>
      <t xml:space="preserve">: Líderes grupos Reparto 
</t>
    </r>
    <r>
      <rPr>
        <sz val="10"/>
        <color rgb="FFFF0000"/>
        <rFont val="Calibri"/>
        <family val="2"/>
        <scheme val="minor"/>
      </rPr>
      <t>Periodicidad</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tomar acciones correctivas
</t>
    </r>
    <r>
      <rPr>
        <sz val="10"/>
        <color rgb="FFFF0000"/>
        <rFont val="Calibri"/>
        <family val="2"/>
        <scheme val="minor"/>
      </rPr>
      <t>Cómo lo hace:</t>
    </r>
    <r>
      <rPr>
        <sz val="10"/>
        <rFont val="Calibri"/>
        <family val="2"/>
        <scheme val="minor"/>
      </rPr>
      <t xml:space="preserve"> revisando las causas y generando plan de mejora
</t>
    </r>
    <r>
      <rPr>
        <sz val="10"/>
        <color rgb="FFFF0000"/>
        <rFont val="Calibri"/>
        <family val="2"/>
        <scheme val="minor"/>
      </rPr>
      <t>Desviación:</t>
    </r>
    <r>
      <rPr>
        <sz val="10"/>
        <rFont val="Calibri"/>
        <family val="2"/>
        <scheme val="minor"/>
      </rPr>
      <t xml:space="preserve"> si persiste revisar la acción
</t>
    </r>
    <r>
      <rPr>
        <sz val="10"/>
        <color rgb="FFFF0000"/>
        <rFont val="Calibri"/>
        <family val="2"/>
        <scheme val="minor"/>
      </rPr>
      <t>Evidencia:</t>
    </r>
    <r>
      <rPr>
        <sz val="10"/>
        <rFont val="Calibri"/>
        <family val="2"/>
        <scheme val="minor"/>
      </rPr>
      <t xml:space="preserve">  acción correctiva documentada.</t>
    </r>
  </si>
  <si>
    <r>
      <rPr>
        <sz val="10"/>
        <color rgb="FFFF0000"/>
        <rFont val="Calibri"/>
        <family val="2"/>
        <scheme val="minor"/>
      </rPr>
      <t>Responsable</t>
    </r>
    <r>
      <rPr>
        <sz val="10"/>
        <rFont val="Calibri"/>
        <family val="2"/>
        <scheme val="minor"/>
      </rPr>
      <t xml:space="preserve">: Líder grupo notificaciones 
</t>
    </r>
    <r>
      <rPr>
        <sz val="10"/>
        <color rgb="FFFF0000"/>
        <rFont val="Calibri"/>
        <family val="2"/>
        <scheme val="minor"/>
      </rPr>
      <t>Periodicidad</t>
    </r>
    <r>
      <rPr>
        <sz val="10"/>
        <rFont val="Calibri"/>
        <family val="2"/>
        <scheme val="minor"/>
      </rPr>
      <t xml:space="preserve">: mensualmente
</t>
    </r>
    <r>
      <rPr>
        <sz val="10"/>
        <color rgb="FFFF0000"/>
        <rFont val="Calibri"/>
        <family val="2"/>
        <scheme val="minor"/>
      </rPr>
      <t>Qué hace</t>
    </r>
    <r>
      <rPr>
        <sz val="10"/>
        <rFont val="Calibri"/>
        <family val="2"/>
        <scheme val="minor"/>
      </rPr>
      <t xml:space="preserve">: tomar acciones correctivas
</t>
    </r>
    <r>
      <rPr>
        <sz val="10"/>
        <color rgb="FFFF0000"/>
        <rFont val="Calibri"/>
        <family val="2"/>
        <scheme val="minor"/>
      </rPr>
      <t>Cómo lo hace:</t>
    </r>
    <r>
      <rPr>
        <sz val="10"/>
        <rFont val="Calibri"/>
        <family val="2"/>
        <scheme val="minor"/>
      </rPr>
      <t xml:space="preserve"> revisando las causas y generando plan de mejora
</t>
    </r>
    <r>
      <rPr>
        <sz val="10"/>
        <color rgb="FFFF0000"/>
        <rFont val="Calibri"/>
        <family val="2"/>
        <scheme val="minor"/>
      </rPr>
      <t>Desviación:</t>
    </r>
    <r>
      <rPr>
        <sz val="10"/>
        <rFont val="Calibri"/>
        <family val="2"/>
        <scheme val="minor"/>
      </rPr>
      <t xml:space="preserve"> si persiste revisar la acción
</t>
    </r>
    <r>
      <rPr>
        <sz val="10"/>
        <color rgb="FFFF0000"/>
        <rFont val="Calibri"/>
        <family val="2"/>
        <scheme val="minor"/>
      </rPr>
      <t>Evidencia:</t>
    </r>
    <r>
      <rPr>
        <sz val="10"/>
        <rFont val="Calibri"/>
        <family val="2"/>
        <scheme val="minor"/>
      </rPr>
      <t xml:space="preserve">  acción correctiva documentada.</t>
    </r>
  </si>
  <si>
    <r>
      <t>Responsable:</t>
    </r>
    <r>
      <rPr>
        <sz val="10"/>
        <rFont val="Calibri"/>
        <family val="2"/>
        <scheme val="minor"/>
      </rPr>
      <t xml:space="preserve">  El  servidor encargado.</t>
    </r>
    <r>
      <rPr>
        <sz val="10"/>
        <color rgb="FFFF0000"/>
        <rFont val="Calibri"/>
        <family val="2"/>
        <scheme val="minor"/>
      </rPr>
      <t xml:space="preserve">
Periodicidad:</t>
    </r>
    <r>
      <rPr>
        <sz val="10"/>
        <rFont val="Calibri"/>
        <family val="2"/>
        <scheme val="minor"/>
      </rPr>
      <t xml:space="preserve"> Cada vez que se detecte la pérdida.  </t>
    </r>
    <r>
      <rPr>
        <sz val="10"/>
        <color rgb="FFFF0000"/>
        <rFont val="Calibri"/>
        <family val="2"/>
        <scheme val="minor"/>
      </rPr>
      <t xml:space="preserve">
Qué hace:</t>
    </r>
    <r>
      <rPr>
        <sz val="10"/>
        <rFont val="Calibri"/>
        <family val="2"/>
        <scheme val="minor"/>
      </rPr>
      <t xml:space="preserve"> busqueda o reconstrucción del documento</t>
    </r>
    <r>
      <rPr>
        <sz val="10"/>
        <color rgb="FFFF0000"/>
        <rFont val="Calibri"/>
        <family val="2"/>
        <scheme val="minor"/>
      </rPr>
      <t xml:space="preserve">
Cómo lo hace:</t>
    </r>
    <r>
      <rPr>
        <sz val="10"/>
        <rFont val="Calibri"/>
        <family val="2"/>
        <scheme val="minor"/>
      </rPr>
      <t xml:space="preserve"> solicitando copias  en archivo o en el juzgado que generó el documento.</t>
    </r>
    <r>
      <rPr>
        <sz val="10"/>
        <color rgb="FFFF0000"/>
        <rFont val="Calibri"/>
        <family val="2"/>
        <scheme val="minor"/>
      </rPr>
      <t xml:space="preserve">
Desviación:</t>
    </r>
    <r>
      <rPr>
        <sz val="10"/>
        <rFont val="Calibri"/>
        <family val="2"/>
        <scheme val="minor"/>
      </rPr>
      <t xml:space="preserve"> si no encuentra el documento realiza informe a coordinación quien da las directrices para proceder en cada caso.</t>
    </r>
    <r>
      <rPr>
        <sz val="10"/>
        <color rgb="FFFF0000"/>
        <rFont val="Calibri"/>
        <family val="2"/>
        <scheme val="minor"/>
      </rPr>
      <t xml:space="preserve">
Evidencia:</t>
    </r>
    <r>
      <rPr>
        <sz val="10"/>
        <rFont val="Calibri"/>
        <family val="2"/>
        <scheme val="minor"/>
      </rPr>
      <t xml:space="preserve"> informe a Coordinación de la pérdida del documento.</t>
    </r>
    <r>
      <rPr>
        <sz val="10"/>
        <color rgb="FFFF0000"/>
        <rFont val="Calibri"/>
        <family val="2"/>
        <scheme val="minor"/>
      </rPr>
      <t xml:space="preserve">
</t>
    </r>
  </si>
  <si>
    <r>
      <t>Responsable:</t>
    </r>
    <r>
      <rPr>
        <sz val="10"/>
        <rFont val="Calibri"/>
        <family val="2"/>
        <scheme val="minor"/>
      </rPr>
      <t xml:space="preserve"> Funcionarios o servidores judiciales.</t>
    </r>
    <r>
      <rPr>
        <sz val="10"/>
        <color rgb="FFFF0000"/>
        <rFont val="Calibri"/>
        <family val="2"/>
        <scheme val="minor"/>
      </rPr>
      <t xml:space="preserve">
Periodicidad:</t>
    </r>
    <r>
      <rPr>
        <sz val="10"/>
        <rFont val="Calibri"/>
        <family val="2"/>
        <scheme val="minor"/>
      </rPr>
      <t xml:space="preserve"> Cuando ingresa a la entidad. </t>
    </r>
    <r>
      <rPr>
        <sz val="10"/>
        <color rgb="FFFF0000"/>
        <rFont val="Calibri"/>
        <family val="2"/>
        <scheme val="minor"/>
      </rPr>
      <t xml:space="preserve">
Qué hace:</t>
    </r>
    <r>
      <rPr>
        <sz val="10"/>
        <rFont val="Calibri"/>
        <family val="2"/>
        <scheme val="minor"/>
      </rPr>
      <t xml:space="preserve"> Recibir inducción en la Escuela Judicial Rodrigo Lara Bonilla.</t>
    </r>
    <r>
      <rPr>
        <sz val="10"/>
        <color rgb="FFFF0000"/>
        <rFont val="Calibri"/>
        <family val="2"/>
        <scheme val="minor"/>
      </rPr>
      <t xml:space="preserve">
Cómo lo hace:</t>
    </r>
    <r>
      <rPr>
        <sz val="10"/>
        <rFont val="Calibri"/>
        <family val="2"/>
        <scheme val="minor"/>
      </rPr>
      <t xml:space="preserve">  Estudiar y aplicar Código de Ética y Buen Gobierno;
</t>
    </r>
    <r>
      <rPr>
        <sz val="10"/>
        <color rgb="FFFF0000"/>
        <rFont val="Calibri"/>
        <family val="2"/>
        <scheme val="minor"/>
      </rPr>
      <t>Desviación:</t>
    </r>
    <r>
      <rPr>
        <sz val="10"/>
        <rFont val="Calibri"/>
        <family val="2"/>
        <scheme val="minor"/>
      </rPr>
      <t xml:space="preserve"> Actuaslizarse en la normatividad de la entidad.</t>
    </r>
    <r>
      <rPr>
        <sz val="10"/>
        <color rgb="FFFF0000"/>
        <rFont val="Calibri"/>
        <family val="2"/>
        <scheme val="minor"/>
      </rPr>
      <t xml:space="preserve">
Evidencia:</t>
    </r>
    <r>
      <rPr>
        <sz val="10"/>
        <rFont val="Calibri"/>
        <family val="2"/>
        <scheme val="minor"/>
      </rPr>
      <t xml:space="preserve"> Certificados, calificaciones.</t>
    </r>
    <r>
      <rPr>
        <sz val="10"/>
        <color rgb="FFFF0000"/>
        <rFont val="Calibri"/>
        <family val="2"/>
        <scheme val="minor"/>
      </rPr>
      <t xml:space="preserve">
</t>
    </r>
  </si>
  <si>
    <t>2. Ciberataques</t>
  </si>
  <si>
    <t>1. Fallas de seguridad de la información en el diseño de aplicativos internos.</t>
  </si>
  <si>
    <r>
      <t>Responsable:</t>
    </r>
    <r>
      <rPr>
        <sz val="10"/>
        <rFont val="Calibri"/>
        <family val="2"/>
        <scheme val="minor"/>
      </rPr>
      <t xml:space="preserve">  Mesa de ayuda</t>
    </r>
    <r>
      <rPr>
        <sz val="10"/>
        <color rgb="FFFF0000"/>
        <rFont val="Calibri"/>
        <family val="2"/>
        <scheme val="minor"/>
      </rPr>
      <t xml:space="preserve">
Periodicidad:</t>
    </r>
    <r>
      <rPr>
        <sz val="10"/>
        <rFont val="Calibri"/>
        <family val="2"/>
        <scheme val="minor"/>
      </rPr>
      <t xml:space="preserve"> Según solicitud o programa.</t>
    </r>
    <r>
      <rPr>
        <sz val="10"/>
        <color rgb="FFFF0000"/>
        <rFont val="Calibri"/>
        <family val="2"/>
        <scheme val="minor"/>
      </rPr>
      <t xml:space="preserve">
Qué hace:</t>
    </r>
    <r>
      <rPr>
        <sz val="10"/>
        <rFont val="Calibri"/>
        <family val="2"/>
        <scheme val="minor"/>
      </rPr>
      <t xml:space="preserve"> Hacer mantenimiento o cambiar los equipos.  </t>
    </r>
    <r>
      <rPr>
        <sz val="10"/>
        <color rgb="FFFF0000"/>
        <rFont val="Calibri"/>
        <family val="2"/>
        <scheme val="minor"/>
      </rPr>
      <t xml:space="preserve">
Cómo lo hace:</t>
    </r>
    <r>
      <rPr>
        <sz val="10"/>
        <rFont val="Calibri"/>
        <family val="2"/>
        <scheme val="minor"/>
      </rPr>
      <t xml:space="preserve"> Revisa los equipos y procede según estado del equipo.</t>
    </r>
    <r>
      <rPr>
        <sz val="10"/>
        <color rgb="FFFF0000"/>
        <rFont val="Calibri"/>
        <family val="2"/>
        <scheme val="minor"/>
      </rPr>
      <t xml:space="preserve">
Desviación:</t>
    </r>
    <r>
      <rPr>
        <sz val="10"/>
        <rFont val="Calibri"/>
        <family val="2"/>
        <scheme val="minor"/>
      </rPr>
      <t xml:space="preserve"> </t>
    </r>
    <r>
      <rPr>
        <sz val="10"/>
        <color rgb="FFFF0000"/>
        <rFont val="Calibri"/>
        <family val="2"/>
        <scheme val="minor"/>
      </rPr>
      <t xml:space="preserve">
Evidencia:</t>
    </r>
    <r>
      <rPr>
        <sz val="10"/>
        <rFont val="Calibri"/>
        <family val="2"/>
        <scheme val="minor"/>
      </rPr>
      <t xml:space="preserve"> Acta de entrega o mantenimiento.</t>
    </r>
    <r>
      <rPr>
        <sz val="10"/>
        <color rgb="FFFF0000"/>
        <rFont val="Calibri"/>
        <family val="2"/>
        <scheme val="minor"/>
      </rPr>
      <t xml:space="preserve">
</t>
    </r>
  </si>
  <si>
    <r>
      <t>Responsable:</t>
    </r>
    <r>
      <rPr>
        <sz val="10"/>
        <rFont val="Calibri"/>
        <family val="2"/>
        <scheme val="minor"/>
      </rPr>
      <t xml:space="preserve">  Grupo Apoyo Tecnológico</t>
    </r>
    <r>
      <rPr>
        <sz val="10"/>
        <color rgb="FFFF0000"/>
        <rFont val="Calibri"/>
        <family val="2"/>
        <scheme val="minor"/>
      </rPr>
      <t xml:space="preserve">
Periodicidad:</t>
    </r>
    <r>
      <rPr>
        <sz val="10"/>
        <rFont val="Calibri"/>
        <family val="2"/>
        <scheme val="minor"/>
      </rPr>
      <t xml:space="preserve"> mensual</t>
    </r>
    <r>
      <rPr>
        <sz val="10"/>
        <color rgb="FFFF0000"/>
        <rFont val="Calibri"/>
        <family val="2"/>
        <scheme val="minor"/>
      </rPr>
      <t xml:space="preserve">
Qué hace:</t>
    </r>
    <r>
      <rPr>
        <sz val="10"/>
        <rFont val="Calibri"/>
        <family val="2"/>
        <scheme val="minor"/>
      </rPr>
      <t xml:space="preserve"> mantenimiento preventivo</t>
    </r>
    <r>
      <rPr>
        <sz val="10"/>
        <color rgb="FFFF0000"/>
        <rFont val="Calibri"/>
        <family val="2"/>
        <scheme val="minor"/>
      </rPr>
      <t xml:space="preserve">
Cómo lo hace:</t>
    </r>
    <r>
      <rPr>
        <sz val="10"/>
        <rFont val="Calibri"/>
        <family val="2"/>
        <scheme val="minor"/>
      </rPr>
      <t xml:space="preserve"> De acuerdo con los programas de la unidad de informática. </t>
    </r>
    <r>
      <rPr>
        <sz val="10"/>
        <color rgb="FFFF0000"/>
        <rFont val="Calibri"/>
        <family val="2"/>
        <scheme val="minor"/>
      </rPr>
      <t xml:space="preserve">
Desviación:</t>
    </r>
    <r>
      <rPr>
        <sz val="10"/>
        <rFont val="Calibri"/>
        <family val="2"/>
        <scheme val="minor"/>
      </rPr>
      <t xml:space="preserve"> Atender las fallas que se presenten en el complejo para restablecimiento del servicio.</t>
    </r>
    <r>
      <rPr>
        <sz val="10"/>
        <color rgb="FFFF0000"/>
        <rFont val="Calibri"/>
        <family val="2"/>
        <scheme val="minor"/>
      </rPr>
      <t xml:space="preserve">
Evidencia:</t>
    </r>
    <r>
      <rPr>
        <sz val="10"/>
        <rFont val="Calibri"/>
        <family val="2"/>
        <scheme val="minor"/>
      </rPr>
      <t xml:space="preserve"> bases de control de actividades.</t>
    </r>
    <r>
      <rPr>
        <sz val="10"/>
        <color rgb="FFFF0000"/>
        <rFont val="Calibri"/>
        <family val="2"/>
        <scheme val="minor"/>
      </rPr>
      <t xml:space="preserve">
</t>
    </r>
  </si>
  <si>
    <r>
      <rPr>
        <sz val="10"/>
        <color rgb="FFFF0000"/>
        <rFont val="Calibri"/>
        <family val="2"/>
        <scheme val="minor"/>
      </rPr>
      <t xml:space="preserve">Responsable:  </t>
    </r>
    <r>
      <rPr>
        <sz val="10"/>
        <rFont val="Calibri"/>
        <family val="2"/>
        <scheme val="minor"/>
      </rPr>
      <t>El  servidor encargado</t>
    </r>
    <r>
      <rPr>
        <sz val="10"/>
        <color rgb="FFFF0000"/>
        <rFont val="Calibri"/>
        <family val="2"/>
        <scheme val="minor"/>
      </rPr>
      <t xml:space="preserve">
Periodicidad: </t>
    </r>
    <r>
      <rPr>
        <sz val="10"/>
        <rFont val="Calibri"/>
        <family val="2"/>
        <scheme val="minor"/>
      </rPr>
      <t xml:space="preserve">diariamente  </t>
    </r>
    <r>
      <rPr>
        <sz val="10"/>
        <color rgb="FFFF0000"/>
        <rFont val="Calibri"/>
        <family val="2"/>
        <scheme val="minor"/>
      </rPr>
      <t xml:space="preserve">
Qué hace:</t>
    </r>
    <r>
      <rPr>
        <sz val="10"/>
        <rFont val="Calibri"/>
        <family val="2"/>
        <scheme val="minor"/>
      </rPr>
      <t xml:space="preserve"> Prioriza las solicitudes y trámites vencidos.</t>
    </r>
    <r>
      <rPr>
        <sz val="10"/>
        <color rgb="FFFF0000"/>
        <rFont val="Calibri"/>
        <family val="2"/>
        <scheme val="minor"/>
      </rPr>
      <t xml:space="preserve">
Cómo lo hace:</t>
    </r>
    <r>
      <rPr>
        <sz val="10"/>
        <rFont val="Calibri"/>
        <family val="2"/>
        <scheme val="minor"/>
      </rPr>
      <t xml:space="preserve"> Busca la información que requiere y tramita las solicitudes de forma prioritaria.
</t>
    </r>
    <r>
      <rPr>
        <sz val="10"/>
        <color rgb="FFFF0000"/>
        <rFont val="Calibri"/>
        <family val="2"/>
        <scheme val="minor"/>
      </rPr>
      <t xml:space="preserve">Desviación: </t>
    </r>
    <r>
      <rPr>
        <sz val="10"/>
        <rFont val="Calibri"/>
        <family val="2"/>
        <scheme val="minor"/>
      </rPr>
      <t xml:space="preserve"> Si no cuenta con la información se comunica con el solicitante y le informa la situación.
</t>
    </r>
    <r>
      <rPr>
        <sz val="10"/>
        <color rgb="FFFF0000"/>
        <rFont val="Calibri"/>
        <family val="2"/>
        <scheme val="minor"/>
      </rPr>
      <t xml:space="preserve">Evidencia: </t>
    </r>
    <r>
      <rPr>
        <sz val="10"/>
        <rFont val="Calibri"/>
        <family val="2"/>
        <scheme val="minor"/>
      </rPr>
      <t>Oficios, Autos, correos electrónicos institucionales.</t>
    </r>
  </si>
  <si>
    <r>
      <t>Responsable:</t>
    </r>
    <r>
      <rPr>
        <sz val="10"/>
        <rFont val="Calibri"/>
        <family val="2"/>
        <scheme val="minor"/>
      </rPr>
      <t xml:space="preserve">  Grupo Apoyo tecnológico</t>
    </r>
    <r>
      <rPr>
        <sz val="10"/>
        <color rgb="FFFF0000"/>
        <rFont val="Calibri"/>
        <family val="2"/>
        <scheme val="minor"/>
      </rPr>
      <t xml:space="preserve">
Periodicidad:</t>
    </r>
    <r>
      <rPr>
        <sz val="10"/>
        <rFont val="Calibri"/>
        <family val="2"/>
        <scheme val="minor"/>
      </rPr>
      <t xml:space="preserve"> Permanente</t>
    </r>
    <r>
      <rPr>
        <sz val="10"/>
        <color rgb="FFFF0000"/>
        <rFont val="Calibri"/>
        <family val="2"/>
        <scheme val="minor"/>
      </rPr>
      <t xml:space="preserve">
Qué hace:</t>
    </r>
    <r>
      <rPr>
        <sz val="10"/>
        <rFont val="Calibri"/>
        <family val="2"/>
        <scheme val="minor"/>
      </rPr>
      <t xml:space="preserve"> Solucionar la falla presentada.</t>
    </r>
    <r>
      <rPr>
        <sz val="10"/>
        <color rgb="FFFF0000"/>
        <rFont val="Calibri"/>
        <family val="2"/>
        <scheme val="minor"/>
      </rPr>
      <t xml:space="preserve">
Cómo lo hace:</t>
    </r>
    <r>
      <rPr>
        <sz val="10"/>
        <rFont val="Calibri"/>
        <family val="2"/>
        <scheme val="minor"/>
      </rPr>
      <t xml:space="preserve"> Coordinando con mesa de ayuda o unidad de informática.</t>
    </r>
    <r>
      <rPr>
        <sz val="10"/>
        <color rgb="FFFF0000"/>
        <rFont val="Calibri"/>
        <family val="2"/>
        <scheme val="minor"/>
      </rPr>
      <t xml:space="preserve">
Desviación:</t>
    </r>
    <r>
      <rPr>
        <sz val="10"/>
        <rFont val="Calibri"/>
        <family val="2"/>
        <scheme val="minor"/>
      </rPr>
      <t xml:space="preserve">  Estar informando el avance en la solución.</t>
    </r>
    <r>
      <rPr>
        <sz val="10"/>
        <color rgb="FFFF0000"/>
        <rFont val="Calibri"/>
        <family val="2"/>
        <scheme val="minor"/>
      </rPr>
      <t xml:space="preserve">
Evidencia: </t>
    </r>
    <r>
      <rPr>
        <sz val="10"/>
        <rFont val="Calibri"/>
        <family val="2"/>
        <scheme val="minor"/>
      </rPr>
      <t>comunicados.</t>
    </r>
    <r>
      <rPr>
        <sz val="10"/>
        <color rgb="FFFF0000"/>
        <rFont val="Calibri"/>
        <family val="2"/>
        <scheme val="minor"/>
      </rPr>
      <t xml:space="preserve">
</t>
    </r>
  </si>
  <si>
    <r>
      <t>Responsable:</t>
    </r>
    <r>
      <rPr>
        <sz val="10"/>
        <rFont val="Calibri"/>
        <family val="2"/>
        <scheme val="minor"/>
      </rPr>
      <t xml:space="preserve">  Grupo Apoyo Tecnológico</t>
    </r>
    <r>
      <rPr>
        <sz val="10"/>
        <color rgb="FFFF0000"/>
        <rFont val="Calibri"/>
        <family val="2"/>
        <scheme val="minor"/>
      </rPr>
      <t xml:space="preserve">
Periodicidad:</t>
    </r>
    <r>
      <rPr>
        <sz val="10"/>
        <rFont val="Calibri"/>
        <family val="2"/>
        <scheme val="minor"/>
      </rPr>
      <t xml:space="preserve"> Permanente</t>
    </r>
    <r>
      <rPr>
        <sz val="10"/>
        <color rgb="FFFF0000"/>
        <rFont val="Calibri"/>
        <family val="2"/>
        <scheme val="minor"/>
      </rPr>
      <t xml:space="preserve">
Qué hace:</t>
    </r>
    <r>
      <rPr>
        <sz val="10"/>
        <rFont val="Calibri"/>
        <family val="2"/>
        <scheme val="minor"/>
      </rPr>
      <t xml:space="preserve"> Controla acceso a información reservada en los expedientes del anaquel virtual. </t>
    </r>
    <r>
      <rPr>
        <sz val="10"/>
        <color rgb="FFFF0000"/>
        <rFont val="Calibri"/>
        <family val="2"/>
        <scheme val="minor"/>
      </rPr>
      <t xml:space="preserve">
Cómo lo hace:</t>
    </r>
    <r>
      <rPr>
        <sz val="10"/>
        <rFont val="Calibri"/>
        <family val="2"/>
        <scheme val="minor"/>
      </rPr>
      <t xml:space="preserve"> Dando permisos de acceso a los expedientes  virtuales, previa solicitud o enviando el enlace al servidor que debe realizar trámites en los diferentes grupos.</t>
    </r>
    <r>
      <rPr>
        <sz val="10"/>
        <color rgb="FFFF0000"/>
        <rFont val="Calibri"/>
        <family val="2"/>
        <scheme val="minor"/>
      </rPr>
      <t xml:space="preserve">
Desviación:</t>
    </r>
    <r>
      <rPr>
        <sz val="10"/>
        <rFont val="Calibri"/>
        <family val="2"/>
        <scheme val="minor"/>
      </rPr>
      <t xml:space="preserve"> Revisar filtración de información reservada. </t>
    </r>
    <r>
      <rPr>
        <sz val="10"/>
        <color rgb="FFFF0000"/>
        <rFont val="Calibri"/>
        <family val="2"/>
        <scheme val="minor"/>
      </rPr>
      <t xml:space="preserve">
Evidencia:</t>
    </r>
    <r>
      <rPr>
        <sz val="10"/>
        <rFont val="Calibri"/>
        <family val="2"/>
        <scheme val="minor"/>
      </rPr>
      <t xml:space="preserve"> Diseño de aplicativos; Permisos concedidos.</t>
    </r>
    <r>
      <rPr>
        <sz val="10"/>
        <color rgb="FFFF0000"/>
        <rFont val="Calibri"/>
        <family val="2"/>
        <scheme val="minor"/>
      </rPr>
      <t xml:space="preserve">
</t>
    </r>
  </si>
  <si>
    <r>
      <t>Responsable:</t>
    </r>
    <r>
      <rPr>
        <sz val="10"/>
        <rFont val="Calibri"/>
        <family val="2"/>
        <scheme val="minor"/>
      </rPr>
      <t xml:space="preserve">  Servidores de los juzgados. </t>
    </r>
    <r>
      <rPr>
        <sz val="10"/>
        <color rgb="FFFF0000"/>
        <rFont val="Calibri"/>
        <family val="2"/>
        <scheme val="minor"/>
      </rPr>
      <t xml:space="preserve">
Periodicidad:</t>
    </r>
    <r>
      <rPr>
        <sz val="10"/>
        <rFont val="Calibri"/>
        <family val="2"/>
        <scheme val="minor"/>
      </rPr>
      <t xml:space="preserve"> Permanente</t>
    </r>
    <r>
      <rPr>
        <sz val="10"/>
        <color rgb="FFFF0000"/>
        <rFont val="Calibri"/>
        <family val="2"/>
        <scheme val="minor"/>
      </rPr>
      <t xml:space="preserve">
Qué hace:</t>
    </r>
    <r>
      <rPr>
        <sz val="10"/>
        <rFont val="Calibri"/>
        <family val="2"/>
        <scheme val="minor"/>
      </rPr>
      <t xml:space="preserve"> Proteger u ocultar la  información resevada de los expedientes judiciales. </t>
    </r>
    <r>
      <rPr>
        <sz val="10"/>
        <color rgb="FFFF0000"/>
        <rFont val="Calibri"/>
        <family val="2"/>
        <scheme val="minor"/>
      </rPr>
      <t xml:space="preserve">
Cómo lo hace:</t>
    </r>
    <r>
      <rPr>
        <sz val="10"/>
        <rFont val="Calibri"/>
        <family val="2"/>
        <scheme val="minor"/>
      </rPr>
      <t xml:space="preserve"> No haciendo públicos los documentos o enlaces a los mismos, hasta que se  supere la etapa de reserva.</t>
    </r>
    <r>
      <rPr>
        <sz val="10"/>
        <color rgb="FFFF0000"/>
        <rFont val="Calibri"/>
        <family val="2"/>
        <scheme val="minor"/>
      </rPr>
      <t xml:space="preserve">
Desviación:</t>
    </r>
    <r>
      <rPr>
        <sz val="10"/>
        <rFont val="Calibri"/>
        <family val="2"/>
        <scheme val="minor"/>
      </rPr>
      <t xml:space="preserve"> retirar la información reservada que se publicó o filtró inmediatamente se detecte el error </t>
    </r>
    <r>
      <rPr>
        <sz val="10"/>
        <color rgb="FFFF0000"/>
        <rFont val="Calibri"/>
        <family val="2"/>
        <scheme val="minor"/>
      </rPr>
      <t xml:space="preserve">
Evidencia:</t>
    </r>
    <r>
      <rPr>
        <sz val="10"/>
        <rFont val="Calibri"/>
        <family val="2"/>
        <scheme val="minor"/>
      </rPr>
      <t xml:space="preserve"> documentos reservados protegidos en los expedientes virtuales y físicos.</t>
    </r>
    <r>
      <rPr>
        <sz val="10"/>
        <color rgb="FFFF0000"/>
        <rFont val="Calibri"/>
        <family val="2"/>
        <scheme val="minor"/>
      </rPr>
      <t xml:space="preserve">
</t>
    </r>
  </si>
  <si>
    <r>
      <t>Responsable:</t>
    </r>
    <r>
      <rPr>
        <sz val="10"/>
        <rFont val="Calibri"/>
        <family val="2"/>
        <scheme val="minor"/>
      </rPr>
      <t xml:space="preserve">  Servidores de juzgados y grupos del centro de servicios.</t>
    </r>
    <r>
      <rPr>
        <sz val="10"/>
        <color rgb="FFFF0000"/>
        <rFont val="Calibri"/>
        <family val="2"/>
        <scheme val="minor"/>
      </rPr>
      <t xml:space="preserve">
Periodicidad:</t>
    </r>
    <r>
      <rPr>
        <sz val="10"/>
        <rFont val="Calibri"/>
        <family val="2"/>
        <scheme val="minor"/>
      </rPr>
      <t xml:space="preserve"> Permanente </t>
    </r>
    <r>
      <rPr>
        <sz val="10"/>
        <color rgb="FFFF0000"/>
        <rFont val="Calibri"/>
        <family val="2"/>
        <scheme val="minor"/>
      </rPr>
      <t xml:space="preserve">
Qué hace:</t>
    </r>
    <r>
      <rPr>
        <sz val="10"/>
        <color rgb="FF0070C0"/>
        <rFont val="Calibri"/>
        <family val="2"/>
        <scheme val="minor"/>
      </rPr>
      <t xml:space="preserve"> </t>
    </r>
    <r>
      <rPr>
        <sz val="10"/>
        <rFont val="Calibri"/>
        <family val="2"/>
        <scheme val="minor"/>
      </rPr>
      <t>Actualizar el expediente  electrónico creado en share point para el SPA Bogotá.</t>
    </r>
    <r>
      <rPr>
        <sz val="10"/>
        <color rgb="FFFF0000"/>
        <rFont val="Calibri"/>
        <family val="2"/>
        <scheme val="minor"/>
      </rPr>
      <t xml:space="preserve">
Cómo lo hace:</t>
    </r>
    <r>
      <rPr>
        <sz val="10"/>
        <rFont val="Calibri"/>
        <family val="2"/>
        <scheme val="minor"/>
      </rPr>
      <t xml:space="preserve"> ingresando toda la documentación que se genere en cada expediente creado en el anaquel virtual, clasificandolos según el protocolo de conformación del expediente electrónico.</t>
    </r>
    <r>
      <rPr>
        <sz val="10"/>
        <color rgb="FFFF0000"/>
        <rFont val="Calibri"/>
        <family val="2"/>
        <scheme val="minor"/>
      </rPr>
      <t xml:space="preserve">
Desviación</t>
    </r>
    <r>
      <rPr>
        <sz val="10"/>
        <rFont val="Calibri"/>
        <family val="2"/>
        <scheme val="minor"/>
      </rPr>
      <t>: si no tiene acceso al expediente solicita acceso a apoyo tecnológico quien concede el permiso a través de enlace.</t>
    </r>
    <r>
      <rPr>
        <sz val="10"/>
        <color rgb="FFFF0000"/>
        <rFont val="Calibri"/>
        <family val="2"/>
        <scheme val="minor"/>
      </rPr>
      <t xml:space="preserve">
Evidencia:</t>
    </r>
    <r>
      <rPr>
        <sz val="10"/>
        <rFont val="Calibri"/>
        <family val="2"/>
        <scheme val="minor"/>
      </rPr>
      <t xml:space="preserve"> Expediente electrónico en share point.</t>
    </r>
    <r>
      <rPr>
        <sz val="10"/>
        <color rgb="FFFF0000"/>
        <rFont val="Calibri"/>
        <family val="2"/>
        <scheme val="minor"/>
      </rPr>
      <t xml:space="preserve">
</t>
    </r>
  </si>
  <si>
    <r>
      <t>Responsable:</t>
    </r>
    <r>
      <rPr>
        <sz val="10"/>
        <rFont val="Calibri"/>
        <family val="2"/>
        <scheme val="minor"/>
      </rPr>
      <t xml:space="preserve">  Líder grupo archivo y servidores del grupo</t>
    </r>
    <r>
      <rPr>
        <sz val="10"/>
        <color rgb="FFFF0000"/>
        <rFont val="Calibri"/>
        <family val="2"/>
        <scheme val="minor"/>
      </rPr>
      <t xml:space="preserve">
Periodicidad:</t>
    </r>
    <r>
      <rPr>
        <sz val="10"/>
        <rFont val="Calibri"/>
        <family val="2"/>
        <scheme val="minor"/>
      </rPr>
      <t xml:space="preserve"> Cada vez que se presente  movimiento de expedientes físicos</t>
    </r>
    <r>
      <rPr>
        <sz val="10"/>
        <color rgb="FFFF0000"/>
        <rFont val="Calibri"/>
        <family val="2"/>
        <scheme val="minor"/>
      </rPr>
      <t xml:space="preserve">
Qué hace: </t>
    </r>
    <r>
      <rPr>
        <sz val="10"/>
        <rFont val="Calibri"/>
        <family val="2"/>
        <scheme val="minor"/>
      </rPr>
      <t xml:space="preserve">Registra en Justicia XXI la ubicación del proceso  y en base excel las entradas y salidas de expedientes </t>
    </r>
    <r>
      <rPr>
        <sz val="10"/>
        <color rgb="FFFF0000"/>
        <rFont val="Calibri"/>
        <family val="2"/>
        <scheme val="minor"/>
      </rPr>
      <t xml:space="preserve">
Cómo lo hace:</t>
    </r>
    <r>
      <rPr>
        <sz val="10"/>
        <rFont val="Calibri"/>
        <family val="2"/>
        <scheme val="minor"/>
      </rPr>
      <t>ingresando los items solicitados tanto en Justicia XXI  como en la base.</t>
    </r>
    <r>
      <rPr>
        <sz val="10"/>
        <color rgb="FFFF0000"/>
        <rFont val="Calibri"/>
        <family val="2"/>
        <scheme val="minor"/>
      </rPr>
      <t xml:space="preserve">
Desviación:</t>
    </r>
    <r>
      <rPr>
        <sz val="10"/>
        <color rgb="FF0070C0"/>
        <rFont val="Calibri"/>
        <family val="2"/>
        <scheme val="minor"/>
      </rPr>
      <t xml:space="preserve"> </t>
    </r>
    <r>
      <rPr>
        <sz val="10"/>
        <rFont val="Calibri"/>
        <family val="2"/>
        <scheme val="minor"/>
      </rPr>
      <t xml:space="preserve">Si se registra el movimiento con errores se debe corregir tan pronto se detecta el error </t>
    </r>
    <r>
      <rPr>
        <sz val="10"/>
        <color rgb="FFFF0000"/>
        <rFont val="Calibri"/>
        <family val="2"/>
        <scheme val="minor"/>
      </rPr>
      <t xml:space="preserve">
Evidencia: </t>
    </r>
    <r>
      <rPr>
        <sz val="10"/>
        <rFont val="Calibri"/>
        <family val="2"/>
        <scheme val="minor"/>
      </rPr>
      <t>Ubicación del expediente en justicia XXI actualizada. Base excel actualizada.</t>
    </r>
  </si>
  <si>
    <r>
      <rPr>
        <sz val="10"/>
        <color rgb="FFFF0000"/>
        <rFont val="Calibri"/>
        <family val="2"/>
        <scheme val="minor"/>
      </rPr>
      <t>Responsable</t>
    </r>
    <r>
      <rPr>
        <sz val="10"/>
        <rFont val="Calibri"/>
        <family val="2"/>
        <scheme val="minor"/>
      </rPr>
      <t xml:space="preserve">: EL secretario del despacho, 
</t>
    </r>
    <r>
      <rPr>
        <sz val="10"/>
        <color rgb="FFFF0000"/>
        <rFont val="Calibri"/>
        <family val="2"/>
        <scheme val="minor"/>
      </rPr>
      <t>Periodicidad</t>
    </r>
    <r>
      <rPr>
        <sz val="10"/>
        <rFont val="Calibri"/>
        <family val="2"/>
        <scheme val="minor"/>
      </rPr>
      <t xml:space="preserve">: diariamente
</t>
    </r>
    <r>
      <rPr>
        <sz val="10"/>
        <color rgb="FFFF0000"/>
        <rFont val="Calibri"/>
        <family val="2"/>
        <scheme val="minor"/>
      </rPr>
      <t>Qué hace</t>
    </r>
    <r>
      <rPr>
        <sz val="10"/>
        <rFont val="Calibri"/>
        <family val="2"/>
        <scheme val="minor"/>
      </rPr>
      <t xml:space="preserve">: Suministra  los datos para la realización de citaciones y notificaciones 
</t>
    </r>
    <r>
      <rPr>
        <sz val="10"/>
        <color rgb="FFFF0000"/>
        <rFont val="Calibri"/>
        <family val="2"/>
        <scheme val="minor"/>
      </rPr>
      <t>Cómo lo hace:</t>
    </r>
    <r>
      <rPr>
        <sz val="10"/>
        <rFont val="Calibri"/>
        <family val="2"/>
        <scheme val="minor"/>
      </rPr>
      <t xml:space="preserve"> En el aplicativo CSJCOM, los datos de los intervinientes para citaciones a audencia y por correo electrónico institucional o en físico, al grupo de notificaciones, revisando que los datos sean correctos, antes de ordenar al centro de servicios .
</t>
    </r>
    <r>
      <rPr>
        <sz val="10"/>
        <color rgb="FFFF0000"/>
        <rFont val="Calibri"/>
        <family val="2"/>
        <scheme val="minor"/>
      </rPr>
      <t>Desviación:</t>
    </r>
    <r>
      <rPr>
        <sz val="10"/>
        <rFont val="Calibri"/>
        <family val="2"/>
        <scheme val="minor"/>
      </rPr>
      <t xml:space="preserve"> Corrige los datos y da la orden nuevamente.
</t>
    </r>
    <r>
      <rPr>
        <sz val="10"/>
        <color rgb="FFFF0000"/>
        <rFont val="Calibri"/>
        <family val="2"/>
        <scheme val="minor"/>
      </rPr>
      <t>Evidencia:</t>
    </r>
    <r>
      <rPr>
        <sz val="10"/>
        <rFont val="Calibri"/>
        <family val="2"/>
        <scheme val="minor"/>
      </rPr>
      <t xml:space="preserve">  Como registro quedan los datos ique ingresó el juzgado en el aplicativo  los cuales no pueden ser cambiados. Para las notificaciones los documentos enviados al grupo de notificaciones.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</si>
</sst>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112">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0"/>
      <color rgb="FF00B050"/>
      <name val="Calibri"/>
      <family val="2"/>
      <scheme val="minor"/>
    </font>
    <font>
      <sz val="11"/>
      <color rgb="FF92D05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1"/>
      <color rgb="FFFF0000"/>
      <name val="Calibri"/>
      <family val="2"/>
      <scheme val="minor"/>
    </font>
    <font>
      <sz val="12"/>
      <color rgb="FFFF0000"/>
      <name val="Azo Sans Medium"/>
    </font>
    <font>
      <sz val="12"/>
      <color rgb="FFFF0000"/>
      <name val="Azo Sans Light"/>
    </font>
    <font>
      <b/>
      <sz val="11"/>
      <color rgb="FFFF0000"/>
      <name val="Calibri"/>
      <family val="2"/>
      <scheme val="minor"/>
    </font>
    <font>
      <b/>
      <u/>
      <sz val="11"/>
      <color rgb="FFFF0000"/>
      <name val="Calibri"/>
      <family val="2"/>
      <scheme val="minor"/>
    </font>
    <font>
      <b/>
      <sz val="14"/>
      <color theme="1"/>
      <name val="Arial Narrow"/>
      <family val="2"/>
    </font>
    <font>
      <sz val="12"/>
      <name val="Calibri"/>
      <family val="2"/>
      <scheme val="minor"/>
    </font>
    <font>
      <b/>
      <u/>
      <sz val="11"/>
      <color rgb="FF000000"/>
      <name val="Calibri"/>
      <family val="2"/>
      <scheme val="minor"/>
    </font>
    <font>
      <b/>
      <u/>
      <sz val="11"/>
      <color theme="1"/>
      <name val="Calibri"/>
      <family val="2"/>
      <scheme val="minor"/>
    </font>
    <font>
      <sz val="9"/>
      <color theme="1"/>
      <name val="Arial"/>
      <family val="2"/>
    </font>
    <font>
      <b/>
      <sz val="12"/>
      <color theme="1"/>
      <name val="Arial"/>
      <family val="2"/>
    </font>
    <font>
      <b/>
      <sz val="11"/>
      <name val="Azo Sans Medium"/>
    </font>
    <font>
      <b/>
      <sz val="11"/>
      <color rgb="FF004D6D"/>
      <name val="Azo Sans Medium"/>
    </font>
    <font>
      <b/>
      <u/>
      <sz val="11"/>
      <name val="Azo Sans Medium"/>
    </font>
    <font>
      <b/>
      <sz val="11"/>
      <color theme="0"/>
      <name val="Azo Sans Medium"/>
    </font>
    <font>
      <sz val="10"/>
      <color theme="1"/>
      <name val="Arial Narrow"/>
      <family val="2"/>
    </font>
    <font>
      <sz val="10"/>
      <color rgb="FF0070C0"/>
      <name val="Calibri"/>
      <family val="2"/>
      <scheme val="minor"/>
    </font>
    <font>
      <b/>
      <sz val="10"/>
      <color theme="1"/>
      <name val="Arial Narrow"/>
      <family val="2"/>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0084B6"/>
        <bgColor indexed="64"/>
      </patternFill>
    </fill>
    <fill>
      <patternFill patternType="solid">
        <fgColor rgb="FF4DC0E3"/>
        <bgColor indexed="64"/>
      </patternFill>
    </fill>
    <fill>
      <patternFill patternType="solid">
        <fgColor rgb="FFFFFFFF"/>
        <bgColor indexed="64"/>
      </patternFill>
    </fill>
  </fills>
  <borders count="138">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style="dotted">
        <color rgb="FF4DC0E3"/>
      </left>
      <right style="dotted">
        <color rgb="FF4DC0E3"/>
      </right>
      <top/>
      <bottom style="dotted">
        <color rgb="FF00B0F0"/>
      </bottom>
      <diagonal/>
    </border>
    <border>
      <left style="thin">
        <color indexed="64"/>
      </left>
      <right style="thin">
        <color indexed="64"/>
      </right>
      <top style="thin">
        <color theme="0"/>
      </top>
      <bottom/>
      <diagonal/>
    </border>
    <border>
      <left style="thick">
        <color theme="0"/>
      </left>
      <right/>
      <top style="thin">
        <color theme="0"/>
      </top>
      <bottom style="thick">
        <color theme="0"/>
      </bottom>
      <diagonal/>
    </border>
    <border>
      <left/>
      <right/>
      <top style="thin">
        <color theme="0"/>
      </top>
      <bottom style="thick">
        <color theme="0"/>
      </bottom>
      <diagonal/>
    </border>
    <border>
      <left style="thin">
        <color theme="0"/>
      </left>
      <right/>
      <top style="thin">
        <color theme="0"/>
      </top>
      <bottom/>
      <diagonal/>
    </border>
    <border>
      <left style="thick">
        <color theme="0"/>
      </left>
      <right/>
      <top style="thick">
        <color theme="0"/>
      </top>
      <bottom style="dashed">
        <color theme="9" tint="-0.24994659260841701"/>
      </bottom>
      <diagonal/>
    </border>
    <border>
      <left style="thick">
        <color theme="0"/>
      </left>
      <right/>
      <top style="dashed">
        <color theme="9" tint="-0.24994659260841701"/>
      </top>
      <bottom/>
      <diagonal/>
    </border>
    <border>
      <left style="thin">
        <color theme="0"/>
      </left>
      <right/>
      <top/>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725">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8" xfId="3" applyNumberFormat="1" applyFont="1" applyBorder="1" applyAlignment="1">
      <alignment horizontal="center" vertical="center" wrapText="1" readingOrder="1"/>
    </xf>
    <xf numFmtId="0" fontId="47" fillId="7" borderId="79" xfId="0" applyFont="1" applyFill="1" applyBorder="1" applyAlignment="1">
      <alignment horizontal="center" vertical="center" wrapText="1" readingOrder="1"/>
    </xf>
    <xf numFmtId="0" fontId="47" fillId="8" borderId="80" xfId="0" applyFont="1" applyFill="1" applyBorder="1" applyAlignment="1">
      <alignment horizontal="center" vertical="center" wrapText="1" readingOrder="1"/>
    </xf>
    <xf numFmtId="0" fontId="47" fillId="9" borderId="80" xfId="0" applyFont="1" applyFill="1" applyBorder="1" applyAlignment="1">
      <alignment horizontal="center" vertical="center" wrapText="1" readingOrder="1"/>
    </xf>
    <xf numFmtId="0" fontId="47" fillId="10" borderId="80" xfId="0" applyFont="1" applyFill="1" applyBorder="1" applyAlignment="1">
      <alignment horizontal="center" vertical="center" wrapText="1" readingOrder="1"/>
    </xf>
    <xf numFmtId="0" fontId="48" fillId="11" borderId="80"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5"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5"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62" xfId="0" applyFont="1" applyFill="1" applyBorder="1" applyAlignment="1">
      <alignment horizontal="center" vertical="center" wrapText="1"/>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20" xfId="0" applyBorder="1" applyAlignment="1">
      <alignment horizontal="left" vertical="center" wrapText="1"/>
    </xf>
    <xf numFmtId="0" fontId="0" fillId="0" borderId="87" xfId="0" applyBorder="1" applyAlignment="1">
      <alignment horizontal="justify" vertical="center" wrapText="1"/>
    </xf>
    <xf numFmtId="0" fontId="12" fillId="0" borderId="87" xfId="0" applyFont="1" applyBorder="1" applyAlignment="1">
      <alignment horizontal="justify" vertical="center" wrapText="1"/>
    </xf>
    <xf numFmtId="0" fontId="0" fillId="0" borderId="11" xfId="0" applyBorder="1" applyAlignment="1">
      <alignment horizontal="left"/>
    </xf>
    <xf numFmtId="0" fontId="0" fillId="0" borderId="88"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67" fillId="0" borderId="6" xfId="0" applyFont="1" applyBorder="1" applyAlignment="1">
      <alignment horizontal="justify"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69"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8" fillId="0" borderId="6" xfId="0" applyFont="1" applyBorder="1" applyAlignment="1" applyProtection="1">
      <alignment horizontal="justify" vertical="center" wrapText="1"/>
      <protection locked="0"/>
    </xf>
    <xf numFmtId="1" fontId="0" fillId="0" borderId="20" xfId="4"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12" fillId="0" borderId="29" xfId="0" applyFont="1" applyBorder="1" applyAlignment="1" applyProtection="1">
      <alignment horizontal="justify" vertical="center" wrapText="1"/>
      <protection locked="0"/>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16" xfId="0" applyFont="1" applyFill="1" applyBorder="1" applyAlignment="1">
      <alignment vertical="center" wrapText="1"/>
    </xf>
    <xf numFmtId="0" fontId="59" fillId="3" borderId="112" xfId="0" applyFont="1" applyFill="1" applyBorder="1" applyAlignment="1">
      <alignment vertical="center" wrapText="1"/>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2" fontId="69" fillId="0" borderId="21" xfId="3" applyNumberFormat="1" applyFont="1" applyBorder="1" applyAlignment="1">
      <alignment horizontal="justify"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62" fillId="3" borderId="0" xfId="0" applyFont="1" applyFill="1"/>
    <xf numFmtId="0" fontId="66" fillId="0" borderId="0" xfId="0" applyFont="1" applyAlignment="1">
      <alignment horizontal="center" vertical="center" wrapText="1"/>
    </xf>
    <xf numFmtId="0" fontId="63" fillId="3" borderId="0" xfId="0" applyFont="1" applyFill="1"/>
    <xf numFmtId="0" fontId="64" fillId="0" borderId="0" xfId="0" applyFont="1" applyAlignment="1">
      <alignment horizontal="justify" vertical="center" wrapText="1" readingOrder="1"/>
    </xf>
    <xf numFmtId="0" fontId="64" fillId="0" borderId="0" xfId="0" applyFont="1" applyAlignment="1">
      <alignment horizontal="left" vertical="center" wrapText="1"/>
    </xf>
    <xf numFmtId="0" fontId="62" fillId="0" borderId="0" xfId="0" applyFont="1"/>
    <xf numFmtId="0" fontId="76" fillId="0" borderId="6" xfId="0" applyFont="1" applyBorder="1" applyAlignment="1">
      <alignment horizontal="justify" vertical="center" wrapText="1"/>
    </xf>
    <xf numFmtId="0" fontId="76" fillId="0" borderId="6" xfId="0" applyFont="1" applyBorder="1" applyAlignment="1">
      <alignment horizontal="left" vertical="top" wrapText="1"/>
    </xf>
    <xf numFmtId="0" fontId="77" fillId="0" borderId="6" xfId="0" applyFont="1" applyBorder="1" applyAlignment="1">
      <alignment horizontal="justify" vertical="center" wrapText="1"/>
    </xf>
    <xf numFmtId="0" fontId="76" fillId="0" borderId="21" xfId="0" applyFont="1" applyBorder="1" applyAlignment="1">
      <alignment horizontal="justify" vertical="center" wrapText="1"/>
    </xf>
    <xf numFmtId="0" fontId="69" fillId="0" borderId="0" xfId="0" applyFont="1" applyAlignment="1">
      <alignment wrapText="1"/>
    </xf>
    <xf numFmtId="0" fontId="12" fillId="3" borderId="20" xfId="0" applyFont="1" applyFill="1" applyBorder="1" applyAlignment="1">
      <alignment horizontal="center" vertical="center" wrapText="1"/>
    </xf>
    <xf numFmtId="0" fontId="78" fillId="3" borderId="121" xfId="0" applyFont="1" applyFill="1" applyBorder="1" applyAlignment="1">
      <alignment horizontal="center" vertical="center" wrapText="1"/>
    </xf>
    <xf numFmtId="0" fontId="78" fillId="3" borderId="77" xfId="0" applyFont="1" applyFill="1" applyBorder="1" applyAlignment="1">
      <alignment horizontal="center" vertical="center" wrapText="1"/>
    </xf>
    <xf numFmtId="0" fontId="79" fillId="3" borderId="75" xfId="0" applyFont="1" applyFill="1" applyBorder="1" applyAlignment="1">
      <alignment horizontal="center" vertical="center" wrapText="1"/>
    </xf>
    <xf numFmtId="0" fontId="79" fillId="3" borderId="17" xfId="0" applyFont="1" applyFill="1" applyBorder="1" applyAlignment="1">
      <alignment horizontal="center" vertical="center" wrapText="1"/>
    </xf>
    <xf numFmtId="0" fontId="78" fillId="3" borderId="122" xfId="0" applyFont="1" applyFill="1" applyBorder="1" applyAlignment="1">
      <alignment horizontal="center" vertical="center" wrapText="1"/>
    </xf>
    <xf numFmtId="0" fontId="78" fillId="3" borderId="12" xfId="0" applyFont="1" applyFill="1" applyBorder="1" applyAlignment="1">
      <alignment horizontal="center" vertical="center" wrapText="1"/>
    </xf>
    <xf numFmtId="14" fontId="79" fillId="3" borderId="17" xfId="0" applyNumberFormat="1" applyFont="1" applyFill="1" applyBorder="1" applyAlignment="1">
      <alignment horizontal="center" vertical="center" wrapText="1"/>
    </xf>
    <xf numFmtId="0" fontId="80" fillId="0" borderId="0" xfId="0" applyFont="1" applyAlignment="1" applyProtection="1">
      <alignment vertical="center"/>
      <protection locked="0"/>
    </xf>
    <xf numFmtId="0" fontId="80" fillId="0" borderId="0" xfId="0" applyFont="1" applyProtection="1">
      <protection locked="0"/>
    </xf>
    <xf numFmtId="0" fontId="80" fillId="0" borderId="0" xfId="0" applyFont="1"/>
    <xf numFmtId="0" fontId="82" fillId="19" borderId="123" xfId="0" applyFont="1" applyFill="1" applyBorder="1" applyAlignment="1" applyProtection="1">
      <alignment horizontal="left" vertical="center" wrapText="1"/>
      <protection locked="0"/>
    </xf>
    <xf numFmtId="0" fontId="82" fillId="19" borderId="123" xfId="0" applyFont="1" applyFill="1" applyBorder="1" applyAlignment="1" applyProtection="1">
      <alignment horizontal="center" vertical="center"/>
      <protection locked="0"/>
    </xf>
    <xf numFmtId="0" fontId="80" fillId="0" borderId="0" xfId="0" applyFont="1" applyAlignment="1" applyProtection="1">
      <alignment horizontal="left" vertical="center"/>
      <protection locked="0"/>
    </xf>
    <xf numFmtId="0" fontId="82" fillId="0" borderId="0" xfId="0" applyFont="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Alignment="1" applyProtection="1">
      <alignment horizontal="left"/>
      <protection locked="0"/>
    </xf>
    <xf numFmtId="0" fontId="80" fillId="0" borderId="0" xfId="0" applyFont="1" applyAlignment="1" applyProtection="1">
      <alignment horizontal="center"/>
      <protection locked="0"/>
    </xf>
    <xf numFmtId="0" fontId="84" fillId="20" borderId="126" xfId="0" applyFont="1" applyFill="1" applyBorder="1" applyAlignment="1">
      <alignment horizontal="center" vertical="center" wrapText="1" readingOrder="1"/>
    </xf>
    <xf numFmtId="0" fontId="86" fillId="3" borderId="126" xfId="0" applyFont="1" applyFill="1" applyBorder="1" applyAlignment="1">
      <alignment horizontal="center" vertical="center" wrapText="1" readingOrder="1"/>
    </xf>
    <xf numFmtId="0" fontId="86" fillId="3" borderId="126" xfId="0" applyFont="1" applyFill="1" applyBorder="1" applyAlignment="1">
      <alignment horizontal="left" vertical="center" wrapText="1"/>
    </xf>
    <xf numFmtId="0" fontId="86" fillId="3" borderId="126" xfId="0" applyFont="1" applyFill="1" applyBorder="1" applyAlignment="1">
      <alignment horizontal="center" vertical="center" wrapText="1"/>
    </xf>
    <xf numFmtId="0" fontId="80" fillId="3" borderId="0" xfId="0" applyFont="1" applyFill="1"/>
    <xf numFmtId="0" fontId="86" fillId="0" borderId="126" xfId="0" applyFont="1" applyBorder="1" applyAlignment="1">
      <alignment horizontal="center" vertical="center" wrapText="1" readingOrder="1"/>
    </xf>
    <xf numFmtId="0" fontId="86" fillId="0" borderId="126" xfId="0" applyFont="1" applyBorder="1" applyAlignment="1">
      <alignment horizontal="left" vertical="center" wrapText="1"/>
    </xf>
    <xf numFmtId="0" fontId="86" fillId="21" borderId="126" xfId="0" applyFont="1" applyFill="1" applyBorder="1" applyAlignment="1">
      <alignment horizontal="left" vertical="center" wrapText="1"/>
    </xf>
    <xf numFmtId="0" fontId="83" fillId="0" borderId="0" xfId="0" applyFont="1" applyAlignment="1">
      <alignment vertical="center" wrapText="1"/>
    </xf>
    <xf numFmtId="0" fontId="84" fillId="0" borderId="126" xfId="0" applyFont="1" applyBorder="1" applyAlignment="1">
      <alignment vertical="center" wrapText="1" readingOrder="1"/>
    </xf>
    <xf numFmtId="0" fontId="86" fillId="3" borderId="126" xfId="0" applyFont="1" applyFill="1" applyBorder="1" applyAlignment="1">
      <alignment horizontal="left" vertical="center" wrapText="1" readingOrder="1"/>
    </xf>
    <xf numFmtId="0" fontId="82" fillId="0" borderId="0" xfId="0" applyFont="1"/>
    <xf numFmtId="0" fontId="86" fillId="3" borderId="126" xfId="0" applyFont="1" applyFill="1" applyBorder="1" applyAlignment="1">
      <alignment horizontal="left" vertical="center"/>
    </xf>
    <xf numFmtId="0" fontId="86" fillId="3" borderId="126" xfId="0" applyFont="1" applyFill="1" applyBorder="1" applyAlignment="1">
      <alignment vertical="center" wrapText="1"/>
    </xf>
    <xf numFmtId="0" fontId="86" fillId="3" borderId="126" xfId="0" applyFont="1" applyFill="1" applyBorder="1" applyAlignment="1">
      <alignment vertical="center" wrapText="1" readingOrder="1"/>
    </xf>
    <xf numFmtId="0" fontId="86" fillId="3" borderId="126" xfId="0" applyFont="1" applyFill="1" applyBorder="1" applyAlignment="1">
      <alignment vertical="center"/>
    </xf>
    <xf numFmtId="0" fontId="86" fillId="3" borderId="126" xfId="0" applyFont="1" applyFill="1" applyBorder="1" applyAlignment="1">
      <alignment horizontal="center" vertical="center"/>
    </xf>
    <xf numFmtId="0" fontId="84" fillId="0" borderId="0" xfId="0" applyFont="1" applyAlignment="1">
      <alignment vertical="center" wrapText="1" readingOrder="1"/>
    </xf>
    <xf numFmtId="0" fontId="86" fillId="3" borderId="0" xfId="0" applyFont="1" applyFill="1" applyAlignment="1">
      <alignment horizontal="center" vertical="center" wrapText="1" readingOrder="1"/>
    </xf>
    <xf numFmtId="0" fontId="86" fillId="0" borderId="0" xfId="0" applyFont="1" applyAlignment="1">
      <alignment vertical="center"/>
    </xf>
    <xf numFmtId="0" fontId="80" fillId="0" borderId="0" xfId="0" applyFont="1" applyAlignment="1">
      <alignment horizontal="left"/>
    </xf>
    <xf numFmtId="0" fontId="80" fillId="0" borderId="0" xfId="0" applyFont="1" applyAlignment="1">
      <alignment horizontal="center"/>
    </xf>
    <xf numFmtId="0" fontId="87" fillId="0" borderId="0" xfId="0" applyFont="1" applyAlignment="1">
      <alignment wrapText="1"/>
    </xf>
    <xf numFmtId="0" fontId="89" fillId="0" borderId="0" xfId="0" applyFont="1"/>
    <xf numFmtId="0" fontId="91" fillId="20" borderId="123" xfId="0" applyFont="1" applyFill="1" applyBorder="1" applyAlignment="1">
      <alignment horizontal="center" vertical="center"/>
    </xf>
    <xf numFmtId="0" fontId="91" fillId="5" borderId="123" xfId="0" applyFont="1" applyFill="1" applyBorder="1" applyAlignment="1">
      <alignment horizontal="center" vertical="center"/>
    </xf>
    <xf numFmtId="0" fontId="91" fillId="5" borderId="123" xfId="0" applyFont="1" applyFill="1" applyBorder="1" applyAlignment="1">
      <alignment vertical="center" wrapText="1"/>
    </xf>
    <xf numFmtId="0" fontId="91" fillId="3" borderId="123" xfId="0" applyFont="1" applyFill="1" applyBorder="1" applyAlignment="1">
      <alignment horizontal="left" vertical="top" wrapText="1"/>
    </xf>
    <xf numFmtId="0" fontId="92" fillId="3" borderId="123" xfId="0" applyFont="1" applyFill="1" applyBorder="1" applyAlignment="1">
      <alignment horizontal="center" vertical="center" wrapText="1"/>
    </xf>
    <xf numFmtId="0" fontId="93" fillId="3" borderId="123" xfId="0" applyFont="1" applyFill="1" applyBorder="1" applyAlignment="1">
      <alignment horizontal="center" vertical="center" wrapText="1"/>
    </xf>
    <xf numFmtId="0" fontId="93" fillId="3" borderId="123" xfId="0" applyFont="1" applyFill="1" applyBorder="1" applyAlignment="1">
      <alignment horizontal="left" vertical="center"/>
    </xf>
    <xf numFmtId="0" fontId="91" fillId="0" borderId="123" xfId="0" applyFont="1" applyBorder="1" applyAlignment="1">
      <alignment vertical="top" wrapText="1"/>
    </xf>
    <xf numFmtId="0" fontId="92" fillId="3" borderId="123" xfId="0" applyFont="1" applyFill="1" applyBorder="1" applyAlignment="1">
      <alignment horizontal="center" vertical="center"/>
    </xf>
    <xf numFmtId="0" fontId="93" fillId="3" borderId="123" xfId="0" applyFont="1" applyFill="1" applyBorder="1" applyAlignment="1">
      <alignment horizontal="center" vertical="center"/>
    </xf>
    <xf numFmtId="0" fontId="91" fillId="3" borderId="123" xfId="0" applyFont="1" applyFill="1" applyBorder="1" applyAlignment="1">
      <alignment horizontal="left" vertical="center" wrapText="1"/>
    </xf>
    <xf numFmtId="0" fontId="91" fillId="0" borderId="123" xfId="0" applyFont="1" applyBorder="1" applyAlignment="1">
      <alignment horizontal="left" vertical="center" wrapText="1"/>
    </xf>
    <xf numFmtId="0" fontId="93" fillId="0" borderId="123" xfId="0" applyFont="1" applyBorder="1" applyAlignment="1">
      <alignment horizontal="left" vertical="center"/>
    </xf>
    <xf numFmtId="0" fontId="89" fillId="0" borderId="0" xfId="0" applyFont="1" applyAlignment="1">
      <alignment horizontal="left"/>
    </xf>
    <xf numFmtId="0" fontId="87" fillId="0" borderId="0" xfId="0" applyFont="1" applyAlignment="1">
      <alignment horizontal="center"/>
    </xf>
    <xf numFmtId="0" fontId="89"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95" fillId="0" borderId="123" xfId="0" applyFont="1" applyBorder="1" applyAlignment="1">
      <alignment horizontal="left" vertical="center" wrapText="1"/>
    </xf>
    <xf numFmtId="0" fontId="96" fillId="3" borderId="123" xfId="0" applyFont="1" applyFill="1" applyBorder="1" applyAlignment="1">
      <alignment horizontal="center" vertical="center"/>
    </xf>
    <xf numFmtId="0" fontId="96" fillId="0" borderId="123" xfId="0" applyFont="1" applyBorder="1" applyAlignment="1">
      <alignment horizontal="left" vertical="center"/>
    </xf>
    <xf numFmtId="0" fontId="11" fillId="0" borderId="6" xfId="0" applyFont="1" applyBorder="1" applyAlignment="1">
      <alignment horizontal="justify" vertical="center" wrapText="1"/>
    </xf>
    <xf numFmtId="0" fontId="4" fillId="4" borderId="135" xfId="0" applyFont="1" applyFill="1" applyBorder="1" applyAlignment="1">
      <alignment horizontal="center" vertical="center"/>
    </xf>
    <xf numFmtId="0" fontId="4" fillId="4" borderId="136" xfId="0" applyFont="1" applyFill="1" applyBorder="1" applyAlignment="1">
      <alignment horizontal="center" vertical="center"/>
    </xf>
    <xf numFmtId="0" fontId="0" fillId="0" borderId="28" xfId="0" applyBorder="1" applyAlignment="1">
      <alignment horizontal="center" vertical="center" wrapText="1"/>
    </xf>
    <xf numFmtId="0" fontId="67" fillId="0" borderId="6" xfId="0" applyFont="1" applyBorder="1" applyAlignment="1">
      <alignment horizontal="left" vertical="center" wrapText="1"/>
    </xf>
    <xf numFmtId="0" fontId="61" fillId="0" borderId="6" xfId="0" applyFont="1" applyBorder="1" applyAlignment="1" applyProtection="1">
      <alignment horizontal="justify" vertical="center" wrapText="1"/>
      <protection locked="0"/>
    </xf>
    <xf numFmtId="3" fontId="0" fillId="0" borderId="41" xfId="0" applyNumberFormat="1" applyBorder="1" applyAlignment="1">
      <alignment horizontal="justify" vertical="center" wrapText="1"/>
    </xf>
    <xf numFmtId="0" fontId="0" fillId="0" borderId="26" xfId="0" applyBorder="1" applyAlignment="1">
      <alignment horizontal="center" vertical="center" wrapText="1"/>
    </xf>
    <xf numFmtId="2" fontId="12" fillId="0" borderId="32" xfId="3" applyNumberFormat="1" applyFont="1" applyBorder="1" applyAlignment="1">
      <alignment horizontal="justify" vertical="center" wrapText="1"/>
    </xf>
    <xf numFmtId="0" fontId="103" fillId="0" borderId="0" xfId="0" applyFont="1" applyAlignment="1">
      <alignment horizontal="center" vertical="center" wrapText="1"/>
    </xf>
    <xf numFmtId="0" fontId="103" fillId="0" borderId="0" xfId="0" applyFont="1" applyAlignment="1">
      <alignment horizontal="center" vertical="center"/>
    </xf>
    <xf numFmtId="0" fontId="83" fillId="5" borderId="123" xfId="0" applyFont="1" applyFill="1" applyBorder="1" applyAlignment="1" applyProtection="1">
      <alignment horizontal="left" vertical="top" wrapText="1"/>
      <protection locked="0"/>
    </xf>
    <xf numFmtId="0" fontId="105" fillId="5" borderId="123" xfId="0" applyFont="1" applyFill="1" applyBorder="1" applyAlignment="1" applyProtection="1">
      <alignment horizontal="left" vertical="top" wrapText="1"/>
      <protection locked="0"/>
    </xf>
    <xf numFmtId="0" fontId="0" fillId="0" borderId="41" xfId="0" applyBorder="1" applyAlignment="1">
      <alignment horizontal="center" vertical="center" wrapText="1"/>
    </xf>
    <xf numFmtId="0" fontId="24" fillId="0" borderId="6" xfId="0" applyFont="1" applyBorder="1" applyAlignment="1" applyProtection="1">
      <alignment horizontal="justify" vertical="top" wrapText="1"/>
      <protection locked="0"/>
    </xf>
    <xf numFmtId="0" fontId="24" fillId="0" borderId="20" xfId="0" applyFont="1" applyBorder="1" applyAlignment="1" applyProtection="1">
      <alignment horizontal="justify" vertical="center" wrapText="1"/>
      <protection locked="0"/>
    </xf>
    <xf numFmtId="0" fontId="12" fillId="3" borderId="26" xfId="0" applyFont="1" applyFill="1" applyBorder="1" applyAlignment="1">
      <alignment horizontal="center" vertical="center" wrapText="1"/>
    </xf>
    <xf numFmtId="1" fontId="0" fillId="0" borderId="28" xfId="4" applyNumberFormat="1" applyFont="1" applyBorder="1" applyAlignment="1">
      <alignment horizontal="center" vertical="center" wrapText="1"/>
    </xf>
    <xf numFmtId="2" fontId="12" fillId="0" borderId="25" xfId="3" applyNumberFormat="1" applyFont="1" applyBorder="1" applyAlignment="1">
      <alignment horizontal="justify" vertical="center" wrapText="1"/>
    </xf>
    <xf numFmtId="2" fontId="12" fillId="0" borderId="20" xfId="3" applyNumberFormat="1" applyFont="1" applyBorder="1" applyAlignment="1">
      <alignment horizontal="justify"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04"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4" fillId="3" borderId="126" xfId="0" applyFont="1" applyFill="1" applyBorder="1" applyAlignment="1">
      <alignment horizontal="center" vertical="center" wrapText="1" readingOrder="1"/>
    </xf>
    <xf numFmtId="0" fontId="84" fillId="0" borderId="126" xfId="0" applyFont="1" applyBorder="1" applyAlignment="1">
      <alignment horizontal="left" vertical="center" wrapText="1" readingOrder="1"/>
    </xf>
    <xf numFmtId="0" fontId="81" fillId="0" borderId="0" xfId="0" applyFont="1" applyAlignment="1" applyProtection="1">
      <alignment horizontal="center" vertical="center" wrapText="1"/>
      <protection locked="0"/>
    </xf>
    <xf numFmtId="0" fontId="83" fillId="5" borderId="124" xfId="0" applyFont="1" applyFill="1" applyBorder="1" applyAlignment="1" applyProtection="1">
      <alignment horizontal="center" vertical="center" wrapText="1"/>
      <protection locked="0"/>
    </xf>
    <xf numFmtId="0" fontId="83" fillId="5" borderId="125" xfId="0" applyFont="1" applyFill="1" applyBorder="1" applyAlignment="1" applyProtection="1">
      <alignment horizontal="center" vertical="center" wrapText="1"/>
      <protection locked="0"/>
    </xf>
    <xf numFmtId="0" fontId="105" fillId="5" borderId="123" xfId="0" applyFont="1" applyFill="1" applyBorder="1" applyAlignment="1" applyProtection="1">
      <alignment horizontal="center" vertical="center"/>
      <protection locked="0"/>
    </xf>
    <xf numFmtId="0" fontId="108" fillId="5" borderId="123" xfId="0" applyFont="1" applyFill="1" applyBorder="1" applyAlignment="1" applyProtection="1">
      <alignment horizontal="center" vertical="center"/>
      <protection locked="0"/>
    </xf>
    <xf numFmtId="0" fontId="85" fillId="19" borderId="126" xfId="0" applyFont="1" applyFill="1" applyBorder="1" applyAlignment="1">
      <alignment horizontal="center" vertical="center" wrapText="1" readingOrder="1"/>
    </xf>
    <xf numFmtId="0" fontId="84" fillId="0" borderId="123" xfId="0" applyFont="1" applyBorder="1" applyAlignment="1" applyProtection="1">
      <alignment horizontal="center" vertical="center"/>
      <protection locked="0"/>
    </xf>
    <xf numFmtId="0" fontId="84" fillId="20" borderId="123" xfId="0" applyFont="1" applyFill="1" applyBorder="1" applyAlignment="1" applyProtection="1">
      <alignment horizontal="center" vertical="center"/>
      <protection locked="0"/>
    </xf>
    <xf numFmtId="0" fontId="106" fillId="20" borderId="123" xfId="0" applyFont="1" applyFill="1" applyBorder="1" applyAlignment="1" applyProtection="1">
      <alignment horizontal="center" vertical="center"/>
      <protection locked="0"/>
    </xf>
    <xf numFmtId="0" fontId="83" fillId="5" borderId="123" xfId="0" applyFont="1" applyFill="1" applyBorder="1" applyAlignment="1" applyProtection="1">
      <alignment horizontal="center" vertical="center" wrapText="1"/>
      <protection locked="0"/>
    </xf>
    <xf numFmtId="0" fontId="82" fillId="5" borderId="123" xfId="0" applyFont="1" applyFill="1" applyBorder="1" applyAlignment="1" applyProtection="1">
      <alignment horizontal="center" vertical="center" wrapText="1"/>
      <protection locked="0"/>
    </xf>
    <xf numFmtId="0" fontId="84" fillId="0" borderId="126" xfId="0" applyFont="1" applyBorder="1" applyAlignment="1">
      <alignment horizontal="center" vertical="center" wrapText="1" readingOrder="1"/>
    </xf>
    <xf numFmtId="0" fontId="84" fillId="0" borderId="127" xfId="0" applyFont="1" applyBorder="1" applyAlignment="1">
      <alignment horizontal="center" vertical="center" wrapText="1" readingOrder="1"/>
    </xf>
    <xf numFmtId="0" fontId="84" fillId="0" borderId="128" xfId="0" applyFont="1" applyBorder="1" applyAlignment="1">
      <alignment horizontal="center" vertical="center" wrapText="1" readingOrder="1"/>
    </xf>
    <xf numFmtId="0" fontId="86" fillId="3" borderId="127" xfId="0" applyFont="1" applyFill="1" applyBorder="1" applyAlignment="1">
      <alignment horizontal="center" vertical="center" wrapText="1" readingOrder="1"/>
    </xf>
    <xf numFmtId="0" fontId="86" fillId="3" borderId="129" xfId="0" applyFont="1" applyFill="1" applyBorder="1" applyAlignment="1">
      <alignment horizontal="center" vertical="center" wrapText="1" readingOrder="1"/>
    </xf>
    <xf numFmtId="0" fontId="86" fillId="3" borderId="130" xfId="0" applyFont="1" applyFill="1" applyBorder="1" applyAlignment="1">
      <alignment horizontal="center" vertical="center" wrapText="1" readingOrder="1"/>
    </xf>
    <xf numFmtId="0" fontId="90" fillId="19" borderId="123" xfId="0" applyFont="1" applyFill="1" applyBorder="1" applyAlignment="1">
      <alignment horizontal="center"/>
    </xf>
    <xf numFmtId="0" fontId="88" fillId="0" borderId="0" xfId="0" applyFont="1" applyAlignment="1">
      <alignment horizontal="center" vertical="center" wrapText="1"/>
    </xf>
    <xf numFmtId="0" fontId="91" fillId="20" borderId="123" xfId="0" applyFont="1" applyFill="1" applyBorder="1" applyAlignment="1">
      <alignment horizontal="center" vertical="center" wrapText="1"/>
    </xf>
    <xf numFmtId="0" fontId="91" fillId="20" borderId="123" xfId="0" applyFont="1" applyFill="1" applyBorder="1" applyAlignment="1">
      <alignment horizontal="center" vertical="center"/>
    </xf>
    <xf numFmtId="0" fontId="74" fillId="3" borderId="0" xfId="1" applyFont="1" applyFill="1" applyAlignment="1">
      <alignment horizontal="justify" vertical="center" wrapText="1"/>
    </xf>
    <xf numFmtId="0" fontId="74" fillId="3" borderId="0" xfId="1" applyFont="1" applyFill="1" applyAlignment="1">
      <alignment horizontal="left" vertical="center" wrapText="1"/>
    </xf>
    <xf numFmtId="0" fontId="74" fillId="3" borderId="0" xfId="1" applyFont="1" applyFill="1" applyAlignment="1">
      <alignment horizontal="center"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2" xfId="1" applyFont="1" applyFill="1" applyBorder="1" applyAlignment="1">
      <alignment horizontal="justify" vertical="center" wrapText="1"/>
    </xf>
    <xf numFmtId="0" fontId="74" fillId="3" borderId="6" xfId="1" applyFont="1" applyFill="1" applyBorder="1" applyAlignment="1">
      <alignment horizontal="justify" vertical="center" wrapText="1"/>
    </xf>
    <xf numFmtId="0" fontId="74" fillId="3" borderId="72"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53" fillId="3" borderId="26" xfId="1" applyFont="1" applyFill="1" applyBorder="1" applyAlignment="1">
      <alignment horizontal="justify" vertical="center" wrapText="1"/>
    </xf>
    <xf numFmtId="0" fontId="53" fillId="3" borderId="95" xfId="1" applyFont="1" applyFill="1" applyBorder="1" applyAlignment="1">
      <alignment horizontal="justify"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1" xfId="2" applyFont="1" applyFill="1" applyBorder="1" applyAlignment="1">
      <alignment horizontal="center" vertical="center" wrapText="1"/>
    </xf>
    <xf numFmtId="0" fontId="60" fillId="4" borderId="81" xfId="1" applyFont="1" applyFill="1" applyBorder="1" applyAlignment="1">
      <alignment horizontal="center" vertical="center"/>
    </xf>
    <xf numFmtId="0" fontId="60" fillId="4" borderId="94" xfId="1" applyFont="1" applyFill="1" applyBorder="1" applyAlignment="1">
      <alignment horizontal="center" vertical="center"/>
    </xf>
    <xf numFmtId="0" fontId="59" fillId="7" borderId="6" xfId="0" applyFont="1" applyFill="1" applyBorder="1" applyAlignment="1">
      <alignment horizontal="left" vertical="center" wrapText="1"/>
    </xf>
    <xf numFmtId="0" fontId="53" fillId="3" borderId="119" xfId="1" applyFont="1" applyFill="1" applyBorder="1" applyAlignment="1">
      <alignment horizontal="justify" vertical="center" wrapText="1"/>
    </xf>
    <xf numFmtId="0" fontId="53" fillId="3" borderId="115"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53" fillId="3" borderId="114" xfId="1" applyFont="1" applyFill="1" applyBorder="1" applyAlignment="1">
      <alignment horizontal="justify" vertical="center" wrapText="1"/>
    </xf>
    <xf numFmtId="0" fontId="59" fillId="3" borderId="116" xfId="0" applyFont="1" applyFill="1" applyBorder="1" applyAlignment="1">
      <alignment vertical="center" wrapText="1"/>
    </xf>
    <xf numFmtId="0" fontId="59" fillId="3" borderId="112" xfId="0" applyFont="1" applyFill="1" applyBorder="1" applyAlignment="1">
      <alignment vertical="center" wrapText="1"/>
    </xf>
    <xf numFmtId="0" fontId="59" fillId="3" borderId="117" xfId="0" applyFont="1" applyFill="1" applyBorder="1" applyAlignment="1">
      <alignment vertical="center" wrapText="1"/>
    </xf>
    <xf numFmtId="0" fontId="59" fillId="3" borderId="118" xfId="0" applyFont="1" applyFill="1" applyBorder="1" applyAlignment="1">
      <alignment vertical="center" wrapText="1"/>
    </xf>
    <xf numFmtId="0" fontId="59" fillId="3" borderId="113" xfId="0" applyFont="1" applyFill="1" applyBorder="1" applyAlignment="1">
      <alignment vertical="center" wrapText="1"/>
    </xf>
    <xf numFmtId="0" fontId="59" fillId="3" borderId="112" xfId="0" applyFont="1" applyFill="1" applyBorder="1" applyAlignment="1">
      <alignment horizontal="left" vertical="center" wrapText="1"/>
    </xf>
    <xf numFmtId="0" fontId="59" fillId="3" borderId="113" xfId="0" applyFont="1" applyFill="1" applyBorder="1" applyAlignment="1">
      <alignment horizontal="left" vertical="center" wrapText="1"/>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9"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90"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91"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6" xfId="2" applyFont="1" applyFill="1" applyBorder="1" applyAlignment="1">
      <alignment horizontal="center" vertical="center" wrapText="1"/>
    </xf>
    <xf numFmtId="0" fontId="60" fillId="4" borderId="92" xfId="2" applyFont="1" applyFill="1" applyBorder="1" applyAlignment="1">
      <alignment horizontal="center" vertical="center" wrapText="1"/>
    </xf>
    <xf numFmtId="0" fontId="60" fillId="4" borderId="111" xfId="1" applyFont="1" applyFill="1" applyBorder="1" applyAlignment="1">
      <alignment horizontal="center" vertical="center"/>
    </xf>
    <xf numFmtId="0" fontId="60" fillId="4" borderId="89" xfId="1" applyFont="1" applyFill="1" applyBorder="1" applyAlignment="1">
      <alignment horizontal="center" vertical="center"/>
    </xf>
    <xf numFmtId="9" fontId="0" fillId="0" borderId="41" xfId="4" applyFont="1" applyBorder="1" applyAlignment="1">
      <alignment horizontal="center" vertical="center" wrapText="1"/>
    </xf>
    <xf numFmtId="9" fontId="0" fillId="0" borderId="25" xfId="4" applyFont="1" applyBorder="1" applyAlignment="1">
      <alignment horizontal="center" vertical="center" wrapText="1"/>
    </xf>
    <xf numFmtId="9" fontId="0" fillId="0" borderId="43" xfId="4" applyFont="1"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94" fillId="0" borderId="86" xfId="0" applyFont="1" applyBorder="1" applyAlignment="1">
      <alignment horizontal="center" vertical="center" wrapText="1"/>
    </xf>
    <xf numFmtId="0" fontId="94" fillId="0" borderId="87" xfId="0" applyFont="1" applyBorder="1" applyAlignment="1">
      <alignment horizontal="center" vertical="center" wrapText="1"/>
    </xf>
    <xf numFmtId="0" fontId="94" fillId="0" borderId="88" xfId="0" applyFont="1" applyBorder="1" applyAlignment="1">
      <alignment horizontal="center" vertical="center" wrapText="1"/>
    </xf>
    <xf numFmtId="0" fontId="97" fillId="0" borderId="42" xfId="0" applyFont="1" applyBorder="1" applyAlignment="1">
      <alignment horizontal="center" vertical="center" wrapText="1"/>
    </xf>
    <xf numFmtId="0" fontId="97" fillId="0" borderId="120"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43" xfId="0" applyFont="1" applyBorder="1" applyAlignment="1">
      <alignment horizontal="center" vertical="center" wrapText="1"/>
    </xf>
    <xf numFmtId="0" fontId="0" fillId="0" borderId="40" xfId="0" applyBorder="1" applyAlignment="1">
      <alignment horizontal="center" vertical="center" wrapText="1"/>
    </xf>
    <xf numFmtId="0" fontId="0" fillId="0" borderId="42" xfId="0" applyBorder="1" applyAlignment="1">
      <alignment horizontal="center" vertical="center" wrapText="1"/>
    </xf>
    <xf numFmtId="0" fontId="0" fillId="0" borderId="120" xfId="0" applyBorder="1" applyAlignment="1">
      <alignment horizontal="center" vertical="center" wrapText="1"/>
    </xf>
    <xf numFmtId="0" fontId="97" fillId="0" borderId="96" xfId="0" applyFont="1" applyBorder="1" applyAlignment="1">
      <alignment horizontal="center" vertical="center" wrapText="1"/>
    </xf>
    <xf numFmtId="0" fontId="97" fillId="0" borderId="87" xfId="0" applyFont="1" applyBorder="1" applyAlignment="1">
      <alignment horizontal="center" vertical="center" wrapText="1"/>
    </xf>
    <xf numFmtId="0" fontId="97" fillId="0" borderId="88" xfId="0" applyFont="1" applyBorder="1" applyAlignment="1">
      <alignment horizontal="center" vertical="center" wrapText="1"/>
    </xf>
    <xf numFmtId="165" fontId="0" fillId="0" borderId="103" xfId="3" applyNumberFormat="1" applyFont="1" applyBorder="1" applyAlignment="1">
      <alignment horizontal="center" vertical="center" wrapText="1"/>
    </xf>
    <xf numFmtId="165" fontId="0" fillId="0" borderId="104" xfId="3" applyNumberFormat="1" applyFont="1" applyBorder="1" applyAlignment="1">
      <alignment horizontal="center" vertical="center" wrapText="1"/>
    </xf>
    <xf numFmtId="165" fontId="0" fillId="0" borderId="105" xfId="3" applyNumberFormat="1" applyFont="1" applyBorder="1" applyAlignment="1">
      <alignment horizontal="center" vertical="center" wrapText="1"/>
    </xf>
    <xf numFmtId="0" fontId="0" fillId="0" borderId="20" xfId="0" applyBorder="1" applyAlignment="1">
      <alignment horizontal="center" vertical="center" wrapText="1"/>
    </xf>
    <xf numFmtId="0" fontId="75" fillId="10" borderId="11" xfId="0" applyFont="1" applyFill="1" applyBorder="1" applyAlignment="1">
      <alignment horizontal="center" vertical="center" wrapText="1"/>
    </xf>
    <xf numFmtId="0" fontId="75" fillId="10" borderId="0" xfId="0" applyFont="1" applyFill="1" applyAlignment="1">
      <alignment horizontal="center" vertical="center" wrapText="1"/>
    </xf>
    <xf numFmtId="0" fontId="75" fillId="10" borderId="12" xfId="0" applyFont="1" applyFill="1" applyBorder="1" applyAlignment="1">
      <alignment horizontal="center" vertical="center" wrapText="1"/>
    </xf>
    <xf numFmtId="165" fontId="0" fillId="0" borderId="41" xfId="3" applyNumberFormat="1" applyFont="1" applyBorder="1" applyAlignment="1">
      <alignment horizontal="center" vertical="center" wrapText="1"/>
    </xf>
    <xf numFmtId="165" fontId="0" fillId="0" borderId="25" xfId="3" applyNumberFormat="1" applyFont="1" applyBorder="1" applyAlignment="1">
      <alignment horizontal="center" vertical="center" wrapText="1"/>
    </xf>
    <xf numFmtId="165" fontId="0" fillId="0" borderId="43" xfId="3" applyNumberFormat="1" applyFont="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0" fontId="97" fillId="3" borderId="41" xfId="0" applyFont="1" applyFill="1" applyBorder="1" applyAlignment="1">
      <alignment horizontal="center" vertical="center" wrapText="1"/>
    </xf>
    <xf numFmtId="0" fontId="97" fillId="3" borderId="25" xfId="0" applyFont="1" applyFill="1" applyBorder="1" applyAlignment="1">
      <alignment horizontal="center" vertical="center" wrapText="1"/>
    </xf>
    <xf numFmtId="0" fontId="97" fillId="3" borderId="43" xfId="0" applyFont="1" applyFill="1"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0" fontId="4" fillId="16" borderId="36" xfId="0" applyFont="1" applyFill="1" applyBorder="1" applyAlignment="1" applyProtection="1">
      <alignment horizontal="center" vertical="center" wrapText="1"/>
      <protection locked="0"/>
    </xf>
    <xf numFmtId="0" fontId="4" fillId="16" borderId="84" xfId="0" applyFont="1" applyFill="1" applyBorder="1" applyAlignment="1" applyProtection="1">
      <alignment horizontal="center" vertical="center" wrapText="1"/>
      <protection locked="0"/>
    </xf>
    <xf numFmtId="0" fontId="4" fillId="16" borderId="62"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82" xfId="0" applyBorder="1" applyAlignment="1">
      <alignment horizontal="center" vertical="center" wrapText="1"/>
    </xf>
    <xf numFmtId="0" fontId="0" fillId="0" borderId="28" xfId="0"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165" fontId="100" fillId="0" borderId="32" xfId="3" applyNumberFormat="1" applyFont="1" applyBorder="1" applyAlignment="1">
      <alignment horizontal="center" vertical="center" wrapText="1"/>
    </xf>
    <xf numFmtId="165" fontId="100" fillId="0" borderId="6" xfId="3" applyNumberFormat="1" applyFont="1" applyBorder="1" applyAlignment="1">
      <alignment horizontal="center" vertical="center" wrapText="1"/>
    </xf>
    <xf numFmtId="165" fontId="100" fillId="0" borderId="21" xfId="3" applyNumberFormat="1" applyFont="1" applyBorder="1" applyAlignment="1">
      <alignment horizontal="center" vertical="center" wrapText="1"/>
    </xf>
    <xf numFmtId="0" fontId="0" fillId="0" borderId="101" xfId="0" applyBorder="1" applyAlignment="1">
      <alignment horizontal="center" vertical="center" wrapText="1"/>
    </xf>
    <xf numFmtId="0" fontId="0" fillId="0" borderId="31" xfId="0" applyBorder="1" applyAlignment="1">
      <alignment horizontal="center" vertical="center" wrapText="1"/>
    </xf>
    <xf numFmtId="0" fontId="0" fillId="0" borderId="102" xfId="0" applyBorder="1" applyAlignment="1">
      <alignment horizontal="center" vertical="center" wrapText="1"/>
    </xf>
    <xf numFmtId="0" fontId="4" fillId="4" borderId="36" xfId="0" applyFont="1" applyFill="1" applyBorder="1" applyAlignment="1">
      <alignment horizontal="center" vertical="center" wrapText="1"/>
    </xf>
    <xf numFmtId="0" fontId="4" fillId="4" borderId="62" xfId="0" applyFont="1" applyFill="1" applyBorder="1" applyAlignment="1">
      <alignment horizontal="center" vertical="center" wrapText="1"/>
    </xf>
    <xf numFmtId="9" fontId="12" fillId="0" borderId="32" xfId="4" applyFont="1" applyBorder="1" applyAlignment="1">
      <alignment horizontal="center" vertical="center" wrapText="1"/>
    </xf>
    <xf numFmtId="9" fontId="12" fillId="0" borderId="6" xfId="4" applyFont="1" applyBorder="1" applyAlignment="1">
      <alignment horizontal="center" vertical="center" wrapText="1"/>
    </xf>
    <xf numFmtId="9" fontId="12" fillId="0" borderId="21" xfId="4" applyFont="1"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29" xfId="0" applyFont="1" applyFill="1" applyBorder="1" applyAlignment="1">
      <alignment horizontal="center"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20"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97" fillId="0" borderId="29" xfId="0" applyFont="1" applyBorder="1" applyAlignment="1">
      <alignment horizontal="center" vertical="center" wrapText="1"/>
    </xf>
    <xf numFmtId="0" fontId="97" fillId="0" borderId="25" xfId="0" applyFont="1" applyBorder="1" applyAlignment="1">
      <alignment horizontal="center" vertical="center" wrapText="1"/>
    </xf>
    <xf numFmtId="0" fontId="97" fillId="0" borderId="43" xfId="0" applyFont="1" applyBorder="1" applyAlignment="1">
      <alignment horizontal="center" vertical="center" wrapText="1"/>
    </xf>
    <xf numFmtId="0" fontId="4" fillId="4" borderId="83" xfId="0" applyFont="1" applyFill="1" applyBorder="1" applyAlignment="1">
      <alignment horizontal="center" vertical="center" wrapText="1"/>
    </xf>
    <xf numFmtId="0" fontId="2" fillId="3" borderId="26" xfId="0" applyFont="1" applyFill="1" applyBorder="1" applyAlignment="1" applyProtection="1">
      <alignment horizontal="justify" vertical="center" wrapText="1"/>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4" borderId="132" xfId="0" applyFont="1" applyFill="1" applyBorder="1" applyAlignment="1">
      <alignment horizontal="center" vertical="center"/>
    </xf>
    <xf numFmtId="0" fontId="4" fillId="4" borderId="133" xfId="0" applyFont="1" applyFill="1" applyBorder="1" applyAlignment="1">
      <alignment horizontal="center" vertical="center"/>
    </xf>
    <xf numFmtId="0" fontId="5" fillId="4" borderId="131" xfId="0" applyFont="1" applyFill="1" applyBorder="1" applyAlignment="1">
      <alignment horizontal="center" vertical="center"/>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134" xfId="0" applyFont="1" applyFill="1" applyBorder="1" applyAlignment="1">
      <alignment horizontal="center" vertical="center"/>
    </xf>
    <xf numFmtId="0" fontId="4" fillId="4" borderId="137" xfId="0" applyFont="1" applyFill="1" applyBorder="1" applyAlignment="1">
      <alignment horizontal="center" vertical="center"/>
    </xf>
    <xf numFmtId="0" fontId="109" fillId="3" borderId="26" xfId="0" applyFont="1" applyFill="1" applyBorder="1" applyAlignment="1" applyProtection="1">
      <alignment horizontal="justify" vertical="top" wrapText="1"/>
      <protection locked="0"/>
    </xf>
    <xf numFmtId="0" fontId="13" fillId="0" borderId="27" xfId="0" applyFont="1" applyBorder="1" applyAlignment="1">
      <alignment horizontal="justify" vertical="top"/>
    </xf>
    <xf numFmtId="0" fontId="13" fillId="0" borderId="28" xfId="0" applyFont="1" applyBorder="1" applyAlignment="1">
      <alignment horizontal="justify" vertical="top"/>
    </xf>
    <xf numFmtId="0" fontId="4" fillId="16" borderId="48" xfId="0" applyFont="1" applyFill="1" applyBorder="1" applyAlignment="1" applyProtection="1">
      <alignment horizontal="center" vertical="center"/>
      <protection locked="0"/>
    </xf>
    <xf numFmtId="0" fontId="4" fillId="16" borderId="49" xfId="0" applyFont="1" applyFill="1" applyBorder="1" applyAlignment="1" applyProtection="1">
      <alignment horizontal="center" vertical="center"/>
      <protection locked="0"/>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97" fillId="3" borderId="40" xfId="0" applyFont="1" applyFill="1" applyBorder="1" applyAlignment="1">
      <alignment horizontal="center" vertical="center" wrapText="1"/>
    </xf>
    <xf numFmtId="0" fontId="97" fillId="3" borderId="42" xfId="0" applyFont="1" applyFill="1" applyBorder="1" applyAlignment="1">
      <alignment horizontal="center" vertical="center" wrapText="1"/>
    </xf>
    <xf numFmtId="0" fontId="97" fillId="3" borderId="120" xfId="0" applyFont="1" applyFill="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0" fillId="0" borderId="108" xfId="0" applyBorder="1" applyAlignment="1">
      <alignment horizontal="center" vertical="center" wrapText="1"/>
    </xf>
    <xf numFmtId="0" fontId="0" fillId="0" borderId="109" xfId="0"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3" borderId="107" xfId="0" applyFill="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0" fontId="0" fillId="0" borderId="29"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0" fillId="0" borderId="110" xfId="0" applyBorder="1" applyAlignment="1">
      <alignment horizontal="center" vertical="center" wrapText="1"/>
    </xf>
    <xf numFmtId="0" fontId="27" fillId="0" borderId="29" xfId="0" applyFont="1" applyBorder="1" applyAlignment="1">
      <alignment horizontal="center" vertical="center" wrapText="1"/>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5" fillId="4" borderId="6" xfId="0" applyFont="1" applyFill="1" applyBorder="1" applyAlignment="1">
      <alignment horizontal="left" vertical="center"/>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0" fontId="109" fillId="3" borderId="6" xfId="0" applyFont="1" applyFill="1" applyBorder="1" applyAlignment="1" applyProtection="1">
      <alignment horizontal="left" vertical="center" wrapText="1"/>
      <protection locked="0"/>
    </xf>
    <xf numFmtId="0" fontId="109" fillId="3" borderId="6" xfId="0" applyFont="1" applyFill="1" applyBorder="1" applyAlignment="1" applyProtection="1">
      <alignment horizontal="left" vertical="center"/>
      <protection locked="0"/>
    </xf>
    <xf numFmtId="0" fontId="27" fillId="0" borderId="108"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109" xfId="0" applyFont="1" applyBorder="1" applyAlignment="1">
      <alignment horizontal="center" vertical="center" wrapText="1"/>
    </xf>
    <xf numFmtId="0" fontId="0" fillId="3" borderId="9" xfId="0" applyFill="1" applyBorder="1" applyAlignment="1">
      <alignment horizontal="center" vertical="center" wrapText="1"/>
    </xf>
    <xf numFmtId="0" fontId="0" fillId="0" borderId="7" xfId="0" applyBorder="1" applyAlignment="1">
      <alignment horizontal="center" vertical="center" wrapText="1"/>
    </xf>
    <xf numFmtId="0" fontId="0" fillId="0" borderId="106" xfId="0" applyBorder="1" applyAlignment="1">
      <alignment horizontal="center" vertical="center" wrapText="1"/>
    </xf>
    <xf numFmtId="0" fontId="0" fillId="0" borderId="107" xfId="0" applyBorder="1" applyAlignment="1">
      <alignment horizontal="center" vertical="center" wrapText="1"/>
    </xf>
    <xf numFmtId="2" fontId="0" fillId="0" borderId="41" xfId="3" applyNumberFormat="1" applyFont="1" applyBorder="1" applyAlignment="1">
      <alignment horizontal="center" vertical="center" wrapText="1"/>
    </xf>
    <xf numFmtId="2" fontId="0" fillId="0" borderId="25" xfId="3" applyNumberFormat="1" applyFont="1" applyBorder="1" applyAlignment="1">
      <alignment horizontal="center" vertical="center" wrapText="1"/>
    </xf>
    <xf numFmtId="2" fontId="0" fillId="0" borderId="43" xfId="3" applyNumberFormat="1" applyFon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11" borderId="9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27" fillId="0" borderId="20" xfId="0" applyFont="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0" fontId="0" fillId="3" borderId="96" xfId="0" applyFill="1" applyBorder="1" applyAlignment="1">
      <alignment horizontal="center" vertical="center" wrapText="1"/>
    </xf>
    <xf numFmtId="0" fontId="0" fillId="0" borderId="96" xfId="0" applyBorder="1" applyAlignment="1">
      <alignment horizontal="center" vertical="center" wrapText="1"/>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9" fontId="0" fillId="0" borderId="41" xfId="0" applyNumberFormat="1" applyBorder="1" applyAlignment="1">
      <alignment horizontal="center" vertical="center" wrapText="1"/>
    </xf>
    <xf numFmtId="0" fontId="28" fillId="4" borderId="6" xfId="0" applyFont="1" applyFill="1" applyBorder="1" applyAlignment="1">
      <alignment horizontal="center" vertical="center"/>
    </xf>
    <xf numFmtId="0" fontId="6" fillId="3" borderId="6"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9" xfId="0" applyFont="1" applyBorder="1" applyAlignment="1">
      <alignment horizontal="left" vertical="top" wrapText="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9" xfId="0" applyFont="1" applyBorder="1" applyAlignment="1">
      <alignment horizontal="left" vertical="center" wrapText="1"/>
    </xf>
    <xf numFmtId="0" fontId="49" fillId="0" borderId="6" xfId="0" applyFont="1" applyBorder="1" applyAlignment="1">
      <alignment horizontal="left" vertical="center" wrapText="1"/>
    </xf>
    <xf numFmtId="0" fontId="45" fillId="6" borderId="0" xfId="0" applyFont="1" applyFill="1" applyAlignment="1">
      <alignment horizontal="center" vertical="center" wrapText="1" readingOrder="1"/>
    </xf>
    <xf numFmtId="0" fontId="45" fillId="6" borderId="6" xfId="0" applyFont="1" applyFill="1" applyBorder="1" applyAlignment="1">
      <alignment horizontal="center" vertical="center" wrapText="1" readingOrder="1"/>
    </xf>
    <xf numFmtId="0" fontId="43" fillId="0" borderId="68" xfId="0" applyFont="1" applyBorder="1" applyAlignment="1">
      <alignment horizontal="center" vertical="center"/>
    </xf>
    <xf numFmtId="0" fontId="43" fillId="0" borderId="10" xfId="0" applyFont="1" applyBorder="1" applyAlignment="1">
      <alignment horizontal="center" vertical="center"/>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4" fontId="14" fillId="0" borderId="6" xfId="0" applyNumberFormat="1" applyFont="1" applyBorder="1" applyAlignment="1">
      <alignment horizontal="center" vertical="center"/>
    </xf>
    <xf numFmtId="0" fontId="14" fillId="0" borderId="6" xfId="0" applyFont="1" applyBorder="1" applyAlignment="1">
      <alignment horizontal="center" vertical="center"/>
    </xf>
    <xf numFmtId="0" fontId="14" fillId="0" borderId="21" xfId="0" applyFont="1" applyBorder="1" applyAlignment="1">
      <alignment horizontal="center" vertical="center"/>
    </xf>
    <xf numFmtId="14" fontId="13" fillId="0" borderId="25" xfId="0" applyNumberFormat="1" applyFont="1" applyBorder="1" applyAlignment="1">
      <alignment horizontal="center" vertical="center"/>
    </xf>
    <xf numFmtId="14" fontId="13" fillId="0" borderId="43" xfId="0" applyNumberFormat="1" applyFont="1" applyBorder="1" applyAlignment="1">
      <alignment horizontal="center" vertical="center"/>
    </xf>
    <xf numFmtId="0" fontId="13" fillId="0" borderId="72" xfId="0" applyFont="1" applyBorder="1" applyAlignment="1">
      <alignment horizontal="left" vertical="center" wrapText="1"/>
    </xf>
    <xf numFmtId="0" fontId="13" fillId="0" borderId="73" xfId="0" applyFont="1" applyBorder="1" applyAlignment="1">
      <alignment horizontal="left" vertical="center" wrapText="1"/>
    </xf>
    <xf numFmtId="1" fontId="35" fillId="0" borderId="87" xfId="0" applyNumberFormat="1" applyFont="1" applyBorder="1" applyAlignment="1" applyProtection="1">
      <alignment horizontal="center" vertical="center" wrapText="1"/>
      <protection locked="0"/>
    </xf>
    <xf numFmtId="1" fontId="35" fillId="0" borderId="88"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21"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0" fontId="35" fillId="0" borderId="21"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2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6" xfId="0" applyFont="1" applyBorder="1" applyAlignment="1">
      <alignment horizontal="center" vertical="center"/>
    </xf>
    <xf numFmtId="0" fontId="13" fillId="0" borderId="21" xfId="0" applyFont="1" applyBorder="1" applyAlignment="1">
      <alignment horizontal="center" vertical="center"/>
    </xf>
    <xf numFmtId="14" fontId="13" fillId="0" borderId="6" xfId="0" applyNumberFormat="1" applyFont="1" applyBorder="1" applyAlignment="1">
      <alignment horizontal="center" vertical="center"/>
    </xf>
    <xf numFmtId="14" fontId="13" fillId="0" borderId="32" xfId="0" applyNumberFormat="1" applyFont="1" applyBorder="1" applyAlignment="1">
      <alignment horizontal="center" vertical="center"/>
    </xf>
    <xf numFmtId="0" fontId="13" fillId="0" borderId="29" xfId="0" applyFont="1" applyBorder="1" applyAlignment="1">
      <alignment horizontal="center" vertical="center"/>
    </xf>
    <xf numFmtId="0" fontId="13" fillId="0" borderId="71" xfId="0" applyFont="1" applyBorder="1" applyAlignment="1">
      <alignment horizontal="left" vertical="center" wrapText="1"/>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20" xfId="0" applyFont="1" applyBorder="1" applyAlignment="1">
      <alignment horizontal="left" vertical="center" wrapText="1"/>
    </xf>
    <xf numFmtId="0" fontId="13" fillId="0" borderId="6" xfId="0" applyFont="1" applyBorder="1" applyAlignment="1">
      <alignment horizontal="left" vertical="center" wrapText="1"/>
    </xf>
    <xf numFmtId="0" fontId="13" fillId="0" borderId="21" xfId="0" applyFont="1" applyBorder="1" applyAlignment="1">
      <alignment horizontal="left" vertical="center" wrapText="1"/>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6" xfId="0" applyNumberFormat="1" applyFont="1" applyBorder="1" applyAlignment="1" applyProtection="1">
      <alignment horizontal="center" vertical="center" wrapText="1"/>
      <protection locked="0"/>
    </xf>
    <xf numFmtId="1" fontId="35" fillId="0" borderId="32" xfId="0" applyNumberFormat="1" applyFont="1" applyBorder="1" applyAlignment="1" applyProtection="1">
      <alignment horizontal="center" vertical="center" wrapText="1"/>
      <protection locked="0"/>
    </xf>
    <xf numFmtId="0" fontId="13" fillId="0" borderId="32" xfId="0" applyFont="1" applyBorder="1" applyAlignment="1" applyProtection="1">
      <alignment horizontal="center" vertical="center"/>
      <protection locked="0"/>
    </xf>
    <xf numFmtId="0" fontId="13" fillId="0" borderId="32" xfId="0" applyFont="1" applyBorder="1" applyAlignment="1">
      <alignment horizontal="center" vertical="center"/>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13" fillId="0" borderId="72" xfId="0" applyFont="1" applyBorder="1" applyAlignment="1">
      <alignment horizontal="left" vertical="center"/>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13" fillId="0" borderId="71"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20" xfId="0" applyNumberFormat="1" applyFont="1" applyFill="1" applyBorder="1" applyAlignment="1" applyProtection="1">
      <alignment horizontal="center" vertical="center" wrapText="1"/>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703">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ill>
        <patternFill>
          <bgColor rgb="FFFFC000"/>
        </patternFill>
      </fill>
    </dxf>
    <dxf>
      <font>
        <color theme="1"/>
      </font>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C00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ill>
        <patternFill>
          <bgColor rgb="FFFF0000"/>
        </patternFill>
      </fill>
    </dxf>
    <dxf>
      <fill>
        <patternFill>
          <bgColor rgb="FFFFC000"/>
        </patternFill>
      </fill>
    </dxf>
    <dxf>
      <font>
        <color theme="1"/>
      </font>
      <fill>
        <patternFill>
          <bgColor rgb="FF00B050"/>
        </patternFill>
      </fill>
    </dxf>
    <dxf>
      <font>
        <color theme="1"/>
      </font>
      <fill>
        <patternFill>
          <bgColor theme="7" tint="0.3999450666829432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FFC000"/>
        </patternFill>
      </fill>
    </dxf>
    <dxf>
      <font>
        <color theme="1"/>
      </font>
      <fill>
        <patternFill>
          <bgColor rgb="FFFF0000"/>
        </patternFill>
      </fill>
    </dxf>
    <dxf>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theme="9"/>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5700"/>
      </font>
      <fill>
        <patternFill>
          <bgColor rgb="FFFFEB9C"/>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theme="1"/>
      </font>
      <fill>
        <patternFill>
          <bgColor rgb="FF92D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ill>
        <patternFill>
          <bgColor theme="9"/>
        </patternFill>
      </fill>
    </dxf>
    <dxf>
      <fill>
        <patternFill>
          <bgColor theme="9"/>
        </patternFill>
      </fill>
    </dxf>
    <dxf>
      <font>
        <color theme="1"/>
      </font>
    </dxf>
    <dxf>
      <fill>
        <patternFill>
          <bgColor rgb="FF92D050"/>
        </patternFill>
      </fill>
    </dxf>
    <dxf>
      <fill>
        <patternFill>
          <bgColor theme="9"/>
        </patternFill>
      </fill>
    </dxf>
    <dxf>
      <fill>
        <patternFill>
          <bgColor rgb="FF00B050"/>
        </patternFill>
      </fill>
    </dxf>
    <dxf>
      <font>
        <color rgb="FF9C0006"/>
      </font>
      <fill>
        <patternFill>
          <bgColor rgb="FFFFC7CE"/>
        </patternFill>
      </fill>
    </dxf>
    <dxf>
      <font>
        <color theme="1"/>
      </font>
      <fill>
        <patternFill>
          <bgColor rgb="FFFFC000"/>
        </patternFill>
      </fill>
    </dxf>
    <dxf>
      <font>
        <color theme="1"/>
      </font>
      <fill>
        <patternFill>
          <bgColor rgb="FF92D050"/>
        </patternFill>
      </fill>
    </dxf>
    <dxf>
      <font>
        <color rgb="FF9C0006"/>
      </font>
      <fill>
        <patternFill>
          <bgColor rgb="FFFFC7CE"/>
        </patternFill>
      </fill>
    </dxf>
    <dxf>
      <font>
        <color theme="1"/>
      </font>
      <fill>
        <patternFill>
          <bgColor rgb="FF00B050"/>
        </patternFill>
      </fill>
    </dxf>
    <dxf>
      <font>
        <color theme="1"/>
      </font>
      <fill>
        <patternFill>
          <bgColor rgb="FFFF0000"/>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rgb="FF9C0006"/>
      </font>
      <fill>
        <patternFill>
          <bgColor rgb="FFFFC7CE"/>
        </patternFill>
      </fill>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theme="1"/>
      </font>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FFC000"/>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FFC7CE"/>
        </patternFill>
      </fill>
    </dxf>
    <dxf>
      <fill>
        <patternFill>
          <bgColor theme="9"/>
        </patternFill>
      </fill>
    </dxf>
    <dxf>
      <font>
        <color theme="1"/>
      </font>
      <fill>
        <patternFill>
          <bgColor rgb="FF92D050"/>
        </patternFill>
      </fill>
    </dxf>
    <dxf>
      <fill>
        <patternFill>
          <bgColor theme="9"/>
        </patternFill>
      </fill>
    </dxf>
    <dxf>
      <fill>
        <patternFill>
          <bgColor theme="9"/>
        </patternFill>
      </fill>
    </dxf>
    <dxf>
      <font>
        <color theme="1"/>
      </font>
    </dxf>
    <dxf>
      <fill>
        <patternFill>
          <bgColor theme="9"/>
        </patternFill>
      </fill>
    </dxf>
    <dxf>
      <font>
        <color theme="1"/>
      </font>
      <fill>
        <patternFill>
          <bgColor rgb="FF00B050"/>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92D050"/>
        </patternFill>
      </fill>
    </dxf>
    <dxf>
      <fill>
        <patternFill>
          <bgColor theme="7" tint="0.59996337778862885"/>
        </patternFill>
      </fill>
    </dxf>
    <dxf>
      <font>
        <color auto="1"/>
      </font>
    </dxf>
    <dxf>
      <font>
        <color rgb="FF9C0006"/>
      </font>
      <fill>
        <patternFill>
          <bgColor rgb="FFFFC7CE"/>
        </patternFill>
      </fill>
    </dxf>
    <dxf>
      <fill>
        <patternFill>
          <bgColor theme="7" tint="0.39994506668294322"/>
        </patternFill>
      </fill>
    </dxf>
    <dxf>
      <font>
        <color theme="1"/>
      </font>
      <fill>
        <patternFill>
          <bgColor rgb="FFFFC000"/>
        </patternFill>
      </fill>
    </dxf>
    <dxf>
      <font>
        <color theme="1"/>
      </font>
      <fill>
        <patternFill>
          <bgColor rgb="FFFF000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92D050"/>
        </patternFill>
      </fill>
    </dxf>
    <dxf>
      <font>
        <color rgb="FF9C0006"/>
      </font>
      <fill>
        <patternFill>
          <bgColor rgb="FFFFC7CE"/>
        </patternFill>
      </fill>
    </dxf>
    <dxf>
      <fill>
        <patternFill>
          <bgColor rgb="FF00B050"/>
        </patternFill>
      </fill>
    </dxf>
    <dxf>
      <font>
        <color theme="1"/>
      </font>
      <fill>
        <patternFill>
          <bgColor rgb="FF92D050"/>
        </patternFill>
      </fill>
    </dxf>
    <dxf>
      <font>
        <color theme="1"/>
      </font>
      <fill>
        <patternFill>
          <bgColor rgb="FF00B050"/>
        </patternFill>
      </fill>
    </dxf>
    <dxf>
      <font>
        <color rgb="FF9C0006"/>
      </font>
      <fill>
        <patternFill>
          <bgColor rgb="FFFFC7CE"/>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ill>
        <patternFill>
          <bgColor rgb="FFFFC000"/>
        </patternFill>
      </fill>
    </dxf>
    <dxf>
      <font>
        <color theme="1"/>
      </font>
      <fill>
        <patternFill>
          <bgColor rgb="FF92D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rgb="FFFFC000"/>
        </patternFill>
      </fill>
    </dxf>
    <dxf>
      <font>
        <color theme="1"/>
      </font>
      <fill>
        <patternFill>
          <bgColor rgb="FF00B050"/>
        </patternFill>
      </fill>
    </dxf>
    <dxf>
      <font>
        <color theme="1"/>
      </font>
      <fill>
        <patternFill>
          <bgColor rgb="FFFF0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ill>
        <patternFill>
          <bgColor theme="7" tint="0.59996337778862885"/>
        </patternFill>
      </fill>
    </dxf>
    <dxf>
      <font>
        <color theme="1"/>
      </font>
      <fill>
        <patternFill>
          <bgColor rgb="FFFFC000"/>
        </patternFill>
      </fill>
    </dxf>
    <dxf>
      <fill>
        <patternFill>
          <bgColor theme="7" tint="0.39994506668294322"/>
        </patternFill>
      </fill>
    </dxf>
    <dxf>
      <font>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auto="1"/>
      </font>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theme="1"/>
      </font>
    </dxf>
    <dxf>
      <font>
        <color rgb="FF9C0006"/>
      </font>
      <fill>
        <patternFill>
          <bgColor rgb="FFFFC7CE"/>
        </patternFill>
      </fill>
    </dxf>
    <dxf>
      <font>
        <color rgb="FF9C0006"/>
      </font>
      <fill>
        <patternFill>
          <bgColor rgb="FFFFC7CE"/>
        </patternFill>
      </fill>
    </dxf>
    <dxf>
      <font>
        <color auto="1"/>
      </font>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rgb="FF92D050"/>
        </patternFill>
      </fill>
    </dxf>
    <dxf>
      <font>
        <color theme="1"/>
      </font>
    </dxf>
    <dxf>
      <font>
        <color rgb="FF9C0006"/>
      </font>
      <fill>
        <patternFill>
          <bgColor rgb="FFFFC7CE"/>
        </patternFill>
      </fill>
    </dxf>
    <dxf>
      <fill>
        <patternFill>
          <bgColor theme="7" tint="0.39994506668294322"/>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9"/>
        </patternFill>
      </fill>
    </dxf>
    <dxf>
      <fill>
        <patternFill>
          <bgColor theme="9"/>
        </patternFill>
      </fill>
    </dxf>
    <dxf>
      <fill>
        <patternFill>
          <bgColor theme="7" tint="0.59996337778862885"/>
        </patternFill>
      </fill>
    </dxf>
    <dxf>
      <fill>
        <patternFill>
          <bgColor rgb="FF92D050"/>
        </patternFill>
      </fill>
    </dxf>
    <dxf>
      <fill>
        <patternFill>
          <bgColor theme="9"/>
        </patternFill>
      </fill>
    </dxf>
    <dxf>
      <fill>
        <patternFill>
          <bgColor rgb="FFFFC7CE"/>
        </patternFill>
      </fill>
    </dxf>
    <dxf>
      <fill>
        <patternFill>
          <bgColor rgb="FF00B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9"/>
        </patternFill>
      </fill>
    </dxf>
    <dxf>
      <font>
        <color auto="1"/>
      </font>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rgb="FF9C0006"/>
      </font>
      <fill>
        <patternFill>
          <bgColor rgb="FFFFC7CE"/>
        </patternFill>
      </fill>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theme="1"/>
      </font>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rgb="FF9C0006"/>
      </font>
      <fill>
        <patternFill>
          <bgColor rgb="FFFFC7CE"/>
        </patternFill>
      </fill>
    </dxf>
    <dxf>
      <fill>
        <patternFill>
          <bgColor theme="7" tint="0.39994506668294322"/>
        </patternFill>
      </fill>
    </dxf>
    <dxf>
      <font>
        <color auto="1"/>
      </font>
    </dxf>
    <dxf>
      <fill>
        <patternFill>
          <bgColor theme="7" tint="0.59996337778862885"/>
        </patternFill>
      </fill>
    </dxf>
    <dxf>
      <fill>
        <patternFill>
          <bgColor rgb="FF92D050"/>
        </patternFill>
      </fill>
    </dxf>
    <dxf>
      <fill>
        <patternFill>
          <bgColor theme="9"/>
        </patternFill>
      </fill>
    </dxf>
    <dxf>
      <fill>
        <patternFill>
          <bgColor rgb="FF92D050"/>
        </patternFill>
      </fill>
    </dxf>
    <dxf>
      <font>
        <color theme="1"/>
      </font>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9" name="CuadroTexto 28">
          <a:extLst>
            <a:ext uri="{FF2B5EF4-FFF2-40B4-BE49-F238E27FC236}">
              <a16:creationId xmlns:a16="http://schemas.microsoft.com/office/drawing/2014/main" id="{996D1429-04EB-47EE-9CC0-84AD5F8045FE}"/>
            </a:ext>
          </a:extLst>
        </xdr:cNvPr>
        <xdr:cNvSpPr txBox="1"/>
      </xdr:nvSpPr>
      <xdr:spPr>
        <a:xfrm>
          <a:off x="13957935" y="47872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92604</xdr:colOff>
      <xdr:row>0</xdr:row>
      <xdr:rowOff>79375</xdr:rowOff>
    </xdr:from>
    <xdr:to>
      <xdr:col>0</xdr:col>
      <xdr:colOff>2977311</xdr:colOff>
      <xdr:row>0</xdr:row>
      <xdr:rowOff>891449</xdr:rowOff>
    </xdr:to>
    <xdr:pic>
      <xdr:nvPicPr>
        <xdr:cNvPr id="30" name="Picture 8">
          <a:extLst>
            <a:ext uri="{FF2B5EF4-FFF2-40B4-BE49-F238E27FC236}">
              <a16:creationId xmlns:a16="http://schemas.microsoft.com/office/drawing/2014/main" id="{3754C0F4-46ED-41D7-9CE1-4C169D9D3C7C}"/>
            </a:ext>
          </a:extLst>
        </xdr:cNvPr>
        <xdr:cNvPicPr>
          <a:picLocks noChangeAspect="1"/>
        </xdr:cNvPicPr>
      </xdr:nvPicPr>
      <xdr:blipFill>
        <a:blip xmlns:r="http://schemas.openxmlformats.org/officeDocument/2006/relationships" r:embed="rId1"/>
        <a:stretch>
          <a:fillRect/>
        </a:stretch>
      </xdr:blipFill>
      <xdr:spPr>
        <a:xfrm>
          <a:off x="92604" y="79375"/>
          <a:ext cx="2880625" cy="806631"/>
        </a:xfrm>
        <a:prstGeom prst="rect">
          <a:avLst/>
        </a:prstGeom>
      </xdr:spPr>
    </xdr:pic>
    <xdr:clientData/>
  </xdr:twoCellAnchor>
  <xdr:twoCellAnchor editAs="oneCell">
    <xdr:from>
      <xdr:col>4</xdr:col>
      <xdr:colOff>2196043</xdr:colOff>
      <xdr:row>0</xdr:row>
      <xdr:rowOff>224895</xdr:rowOff>
    </xdr:from>
    <xdr:to>
      <xdr:col>4</xdr:col>
      <xdr:colOff>3711949</xdr:colOff>
      <xdr:row>0</xdr:row>
      <xdr:rowOff>762649</xdr:rowOff>
    </xdr:to>
    <xdr:pic>
      <xdr:nvPicPr>
        <xdr:cNvPr id="31" name="Picture 9">
          <a:extLst>
            <a:ext uri="{FF2B5EF4-FFF2-40B4-BE49-F238E27FC236}">
              <a16:creationId xmlns:a16="http://schemas.microsoft.com/office/drawing/2014/main" id="{A64592E9-096D-4519-BABD-A83D48A3D652}"/>
            </a:ext>
          </a:extLst>
        </xdr:cNvPr>
        <xdr:cNvPicPr>
          <a:picLocks noChangeAspect="1"/>
        </xdr:cNvPicPr>
      </xdr:nvPicPr>
      <xdr:blipFill>
        <a:blip xmlns:r="http://schemas.openxmlformats.org/officeDocument/2006/relationships" r:embed="rId2"/>
        <a:stretch>
          <a:fillRect/>
        </a:stretch>
      </xdr:blipFill>
      <xdr:spPr>
        <a:xfrm>
          <a:off x="12111568" y="224895"/>
          <a:ext cx="1506381" cy="532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41910</xdr:colOff>
      <xdr:row>1</xdr:row>
      <xdr:rowOff>285750</xdr:rowOff>
    </xdr:from>
    <xdr:ext cx="2156460" cy="5844540"/>
    <xdr:sp macro="" textlink="">
      <xdr:nvSpPr>
        <xdr:cNvPr id="30" name="CuadroTexto 29">
          <a:extLst>
            <a:ext uri="{FF2B5EF4-FFF2-40B4-BE49-F238E27FC236}">
              <a16:creationId xmlns:a16="http://schemas.microsoft.com/office/drawing/2014/main" id="{118BC876-8EA0-4F73-84F8-D1CF9A5C0792}"/>
            </a:ext>
          </a:extLst>
        </xdr:cNvPr>
        <xdr:cNvSpPr txBox="1"/>
      </xdr:nvSpPr>
      <xdr:spPr>
        <a:xfrm>
          <a:off x="11233785" y="145732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3068104</xdr:colOff>
      <xdr:row>0</xdr:row>
      <xdr:rowOff>948195</xdr:rowOff>
    </xdr:to>
    <xdr:pic>
      <xdr:nvPicPr>
        <xdr:cNvPr id="31" name="Picture 9">
          <a:extLst>
            <a:ext uri="{FF2B5EF4-FFF2-40B4-BE49-F238E27FC236}">
              <a16:creationId xmlns:a16="http://schemas.microsoft.com/office/drawing/2014/main" id="{6CAB2743-8AEA-40A8-9D63-B53A2C358875}"/>
            </a:ext>
          </a:extLst>
        </xdr:cNvPr>
        <xdr:cNvPicPr>
          <a:picLocks noChangeAspect="1"/>
        </xdr:cNvPicPr>
      </xdr:nvPicPr>
      <xdr:blipFill>
        <a:blip xmlns:r="http://schemas.openxmlformats.org/officeDocument/2006/relationships" r:embed="rId1"/>
        <a:stretch>
          <a:fillRect/>
        </a:stretch>
      </xdr:blipFill>
      <xdr:spPr>
        <a:xfrm>
          <a:off x="169336" y="98777"/>
          <a:ext cx="2898768" cy="838835"/>
        </a:xfrm>
        <a:prstGeom prst="rect">
          <a:avLst/>
        </a:prstGeom>
      </xdr:spPr>
    </xdr:pic>
    <xdr:clientData/>
  </xdr:twoCellAnchor>
  <xdr:twoCellAnchor editAs="oneCell">
    <xdr:from>
      <xdr:col>5</xdr:col>
      <xdr:colOff>606075</xdr:colOff>
      <xdr:row>0</xdr:row>
      <xdr:rowOff>271108</xdr:rowOff>
    </xdr:from>
    <xdr:to>
      <xdr:col>5</xdr:col>
      <xdr:colOff>2337729</xdr:colOff>
      <xdr:row>0</xdr:row>
      <xdr:rowOff>827156</xdr:rowOff>
    </xdr:to>
    <xdr:pic>
      <xdr:nvPicPr>
        <xdr:cNvPr id="32" name="Picture 10">
          <a:extLst>
            <a:ext uri="{FF2B5EF4-FFF2-40B4-BE49-F238E27FC236}">
              <a16:creationId xmlns:a16="http://schemas.microsoft.com/office/drawing/2014/main" id="{DB445B73-48FB-48B9-A80C-7A351BD68984}"/>
            </a:ext>
          </a:extLst>
        </xdr:cNvPr>
        <xdr:cNvPicPr>
          <a:picLocks noChangeAspect="1"/>
        </xdr:cNvPicPr>
      </xdr:nvPicPr>
      <xdr:blipFill>
        <a:blip xmlns:r="http://schemas.openxmlformats.org/officeDocument/2006/relationships" r:embed="rId2"/>
        <a:stretch>
          <a:fillRect/>
        </a:stretch>
      </xdr:blipFill>
      <xdr:spPr>
        <a:xfrm>
          <a:off x="8892825" y="271108"/>
          <a:ext cx="1731654" cy="5560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1300913</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row r="2">
          <cell r="J2" t="str">
            <v>Fuerte (siempre se ejecuta)</v>
          </cell>
          <cell r="K2" t="str">
            <v>Moderado (algunas veces)</v>
          </cell>
          <cell r="L2" t="str">
            <v>Débil (no se ejecuta)</v>
          </cell>
        </row>
        <row r="3">
          <cell r="I3" t="str">
            <v>Fuerte</v>
          </cell>
          <cell r="J3" t="str">
            <v>Fuerte</v>
          </cell>
          <cell r="K3" t="str">
            <v>Moderado</v>
          </cell>
          <cell r="L3" t="str">
            <v>Débil</v>
          </cell>
        </row>
        <row r="4">
          <cell r="I4" t="str">
            <v>Moderado</v>
          </cell>
          <cell r="J4" t="str">
            <v>Moderado</v>
          </cell>
          <cell r="K4" t="str">
            <v>Moderado</v>
          </cell>
          <cell r="L4" t="str">
            <v>Débil</v>
          </cell>
        </row>
        <row r="5">
          <cell r="I5" t="str">
            <v>Débil</v>
          </cell>
          <cell r="J5" t="str">
            <v>Débil</v>
          </cell>
          <cell r="K5" t="str">
            <v>Débil</v>
          </cell>
          <cell r="L5" t="str">
            <v>Débil</v>
          </cell>
        </row>
      </sheetData>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A11" zoomScale="86" zoomScaleNormal="86" workbookViewId="0">
      <selection activeCell="B9" sqref="B9:I9"/>
    </sheetView>
  </sheetViews>
  <sheetFormatPr baseColWidth="10"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27"/>
      <c r="B1" s="327"/>
      <c r="C1" s="327"/>
      <c r="D1" s="327"/>
      <c r="E1" s="327"/>
      <c r="F1" s="327"/>
    </row>
    <row r="5" spans="1:9">
      <c r="D5" s="14"/>
      <c r="E5" s="14"/>
      <c r="F5" s="14"/>
      <c r="G5" s="14"/>
      <c r="H5" s="14"/>
    </row>
    <row r="6" spans="1:9" ht="16.7" customHeight="1">
      <c r="D6" s="14"/>
      <c r="E6" s="14"/>
      <c r="F6" s="14"/>
      <c r="G6" s="14"/>
      <c r="H6" s="14"/>
    </row>
    <row r="7" spans="1:9" ht="33.75">
      <c r="A7" s="328" t="s">
        <v>0</v>
      </c>
      <c r="B7" s="328"/>
      <c r="C7" s="328"/>
      <c r="D7" s="328"/>
      <c r="E7" s="328"/>
      <c r="F7" s="328"/>
      <c r="G7" s="328"/>
      <c r="H7" s="328"/>
      <c r="I7" s="328"/>
    </row>
    <row r="9" spans="1:9" s="7" customFormat="1" ht="89.25" customHeight="1">
      <c r="A9" s="8" t="s">
        <v>1</v>
      </c>
      <c r="B9" s="329" t="s">
        <v>460</v>
      </c>
      <c r="C9" s="329"/>
      <c r="D9" s="329"/>
      <c r="E9" s="329"/>
      <c r="F9" s="329"/>
      <c r="G9" s="329"/>
      <c r="H9" s="329"/>
      <c r="I9" s="329"/>
    </row>
    <row r="10" spans="1:9" s="7" customFormat="1" ht="21" customHeight="1">
      <c r="A10" s="12"/>
      <c r="B10" s="13"/>
      <c r="C10" s="13"/>
      <c r="D10" s="12"/>
      <c r="E10" s="11"/>
    </row>
    <row r="11" spans="1:9" s="7" customFormat="1" ht="99.75" customHeight="1">
      <c r="A11" s="8" t="s">
        <v>2</v>
      </c>
      <c r="B11" s="300" t="s">
        <v>458</v>
      </c>
      <c r="C11" s="325" t="s">
        <v>461</v>
      </c>
      <c r="D11" s="325"/>
      <c r="E11" s="325"/>
      <c r="F11" s="325"/>
      <c r="G11" s="325"/>
      <c r="H11" s="325"/>
      <c r="I11" s="325"/>
    </row>
    <row r="12" spans="1:9" ht="78" customHeight="1">
      <c r="A12" s="299" t="s">
        <v>2</v>
      </c>
      <c r="B12" s="300" t="s">
        <v>459</v>
      </c>
      <c r="C12" s="325" t="s">
        <v>462</v>
      </c>
      <c r="D12" s="325"/>
      <c r="E12" s="325"/>
      <c r="F12" s="325"/>
      <c r="G12" s="325"/>
      <c r="H12" s="325"/>
      <c r="I12" s="325"/>
    </row>
    <row r="13" spans="1:9" ht="33" customHeight="1">
      <c r="A13" s="9" t="s">
        <v>3</v>
      </c>
      <c r="B13" s="325"/>
      <c r="C13" s="325"/>
      <c r="D13" s="325"/>
      <c r="E13" s="325"/>
      <c r="F13" s="325"/>
      <c r="G13" s="325"/>
      <c r="H13" s="325"/>
      <c r="I13" s="325"/>
    </row>
    <row r="14" spans="1:9" s="7" customFormat="1" ht="36.75" customHeight="1">
      <c r="A14" s="9" t="s">
        <v>4</v>
      </c>
      <c r="B14" s="325"/>
      <c r="C14" s="325"/>
      <c r="D14" s="325"/>
      <c r="E14" s="325"/>
      <c r="F14" s="325"/>
      <c r="G14" s="325"/>
      <c r="H14" s="325"/>
      <c r="I14" s="325"/>
    </row>
    <row r="15" spans="1:9" s="7" customFormat="1" ht="25.5">
      <c r="A15" s="9" t="s">
        <v>5</v>
      </c>
      <c r="B15" s="325"/>
      <c r="C15" s="325"/>
      <c r="D15" s="325"/>
      <c r="E15" s="325"/>
      <c r="F15" s="325"/>
      <c r="G15" s="325"/>
      <c r="H15" s="325"/>
      <c r="I15" s="325"/>
    </row>
    <row r="16" spans="1:9" s="7" customFormat="1" ht="48.75" customHeight="1">
      <c r="A16" s="8" t="s">
        <v>6</v>
      </c>
      <c r="B16" s="326" t="s">
        <v>463</v>
      </c>
      <c r="C16" s="326"/>
      <c r="D16" s="326"/>
      <c r="E16" s="326"/>
      <c r="F16" s="326"/>
      <c r="G16" s="326"/>
      <c r="H16" s="326"/>
      <c r="I16" s="326"/>
    </row>
    <row r="18" spans="1:9" s="7" customFormat="1" ht="24.75" customHeight="1">
      <c r="A18" s="8" t="s">
        <v>7</v>
      </c>
      <c r="B18" s="324">
        <v>45383</v>
      </c>
      <c r="C18" s="324"/>
      <c r="D18" s="324"/>
      <c r="E18" s="324"/>
      <c r="F18" s="324"/>
      <c r="G18" s="324"/>
      <c r="H18" s="324"/>
      <c r="I18" s="324"/>
    </row>
    <row r="20" spans="1:9" ht="15.75" thickBot="1"/>
    <row r="21" spans="1:9" ht="12.75" customHeight="1">
      <c r="B21" s="242" t="s">
        <v>8</v>
      </c>
      <c r="C21" s="243" t="s">
        <v>9</v>
      </c>
      <c r="D21" s="243" t="s">
        <v>10</v>
      </c>
      <c r="E21" s="243" t="s">
        <v>11</v>
      </c>
    </row>
    <row r="22" spans="1:9" ht="12.75" customHeight="1" thickBot="1">
      <c r="B22" s="244" t="s">
        <v>12</v>
      </c>
      <c r="C22" s="245" t="s">
        <v>13</v>
      </c>
      <c r="D22" s="245" t="s">
        <v>14</v>
      </c>
      <c r="E22" s="245" t="s">
        <v>15</v>
      </c>
    </row>
    <row r="23" spans="1:9" ht="12.75" customHeight="1">
      <c r="B23" s="246" t="s">
        <v>16</v>
      </c>
      <c r="C23" s="247" t="s">
        <v>7</v>
      </c>
      <c r="D23" s="247" t="s">
        <v>7</v>
      </c>
      <c r="E23" s="247" t="s">
        <v>7</v>
      </c>
    </row>
    <row r="24" spans="1:9" ht="12.75" customHeight="1" thickBot="1">
      <c r="B24" s="244">
        <v>1</v>
      </c>
      <c r="C24" s="248">
        <v>45243</v>
      </c>
      <c r="D24" s="248">
        <v>45272</v>
      </c>
      <c r="E24" s="248">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S43"/>
  <sheetViews>
    <sheetView showGridLines="0" topLeftCell="D1" zoomScale="70" zoomScaleNormal="70" workbookViewId="0">
      <selection activeCell="Q9" sqref="Q9:R9"/>
    </sheetView>
  </sheetViews>
  <sheetFormatPr baseColWidth="10"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3"/>
      <c r="C3" s="114"/>
      <c r="D3" s="114"/>
      <c r="E3" s="114"/>
      <c r="F3" s="114"/>
      <c r="G3" s="114"/>
      <c r="H3" s="114"/>
      <c r="I3" s="115"/>
    </row>
    <row r="4" spans="2:19">
      <c r="B4" s="622" t="s">
        <v>394</v>
      </c>
      <c r="C4" s="623"/>
      <c r="D4" s="623"/>
      <c r="E4" s="624" t="s">
        <v>395</v>
      </c>
      <c r="F4" s="624"/>
      <c r="G4" s="624"/>
      <c r="H4" s="624"/>
      <c r="I4" s="625"/>
      <c r="Q4" s="626" t="s">
        <v>396</v>
      </c>
      <c r="R4" s="626"/>
    </row>
    <row r="5" spans="2:19">
      <c r="B5" s="622"/>
      <c r="C5" s="623"/>
      <c r="D5" s="623"/>
      <c r="E5" s="624"/>
      <c r="F5" s="624"/>
      <c r="G5" s="624"/>
      <c r="H5" s="624"/>
      <c r="I5" s="625"/>
      <c r="Q5" s="626"/>
      <c r="R5" s="626"/>
    </row>
    <row r="6" spans="2:19">
      <c r="B6" s="622"/>
      <c r="C6" s="623"/>
      <c r="D6" s="623"/>
      <c r="E6" s="624"/>
      <c r="F6" s="624"/>
      <c r="G6" s="624"/>
      <c r="H6" s="624"/>
      <c r="I6" s="625"/>
      <c r="Q6" s="626"/>
      <c r="R6" s="626"/>
    </row>
    <row r="7" spans="2:19" ht="15.75" thickBot="1">
      <c r="B7" s="116"/>
      <c r="I7" s="117"/>
    </row>
    <row r="8" spans="2:19" ht="62.25" customHeight="1" thickBot="1">
      <c r="B8" s="627" t="s">
        <v>350</v>
      </c>
      <c r="C8" s="628"/>
      <c r="D8" s="56" t="s">
        <v>397</v>
      </c>
      <c r="E8" s="57">
        <v>5</v>
      </c>
      <c r="F8" s="57">
        <v>10</v>
      </c>
      <c r="G8" s="57">
        <v>15</v>
      </c>
      <c r="H8" s="57">
        <v>20</v>
      </c>
      <c r="I8" s="118">
        <v>25</v>
      </c>
      <c r="K8" s="629" t="s">
        <v>398</v>
      </c>
      <c r="L8" s="630"/>
      <c r="M8" s="630"/>
      <c r="N8" s="630"/>
      <c r="O8" s="630"/>
      <c r="P8" s="631"/>
      <c r="Q8" s="632" t="s">
        <v>399</v>
      </c>
      <c r="R8" s="632"/>
      <c r="S8" s="16" t="s">
        <v>400</v>
      </c>
    </row>
    <row r="9" spans="2:19" ht="62.25" customHeight="1" thickBot="1">
      <c r="B9" s="627"/>
      <c r="C9" s="628"/>
      <c r="D9" s="56" t="s">
        <v>401</v>
      </c>
      <c r="E9" s="58">
        <v>4</v>
      </c>
      <c r="F9" s="58">
        <v>8</v>
      </c>
      <c r="G9" s="57">
        <v>12</v>
      </c>
      <c r="H9" s="57">
        <v>16</v>
      </c>
      <c r="I9" s="118">
        <v>20</v>
      </c>
      <c r="K9" s="633" t="s">
        <v>402</v>
      </c>
      <c r="L9" s="634"/>
      <c r="M9" s="634"/>
      <c r="N9" s="634"/>
      <c r="O9" s="634"/>
      <c r="P9" s="634"/>
      <c r="Q9" s="635" t="s">
        <v>403</v>
      </c>
      <c r="R9" s="636"/>
      <c r="S9" s="16" t="s">
        <v>346</v>
      </c>
    </row>
    <row r="10" spans="2:19" ht="62.25" customHeight="1" thickBot="1">
      <c r="B10" s="627"/>
      <c r="C10" s="628"/>
      <c r="D10" s="56" t="s">
        <v>404</v>
      </c>
      <c r="E10" s="58">
        <v>3</v>
      </c>
      <c r="F10" s="58">
        <v>6</v>
      </c>
      <c r="G10" s="58">
        <v>9</v>
      </c>
      <c r="H10" s="57">
        <v>12</v>
      </c>
      <c r="I10" s="118">
        <v>15</v>
      </c>
      <c r="K10" s="637" t="s">
        <v>373</v>
      </c>
      <c r="L10" s="638"/>
      <c r="M10" s="638"/>
      <c r="N10" s="638"/>
      <c r="O10" s="638"/>
      <c r="P10" s="638"/>
      <c r="Q10" s="632" t="s">
        <v>405</v>
      </c>
      <c r="R10" s="632"/>
      <c r="S10" s="16" t="s">
        <v>406</v>
      </c>
    </row>
    <row r="11" spans="2:19" ht="62.25" customHeight="1">
      <c r="B11" s="627"/>
      <c r="C11" s="628"/>
      <c r="D11" s="56" t="s">
        <v>407</v>
      </c>
      <c r="E11" s="59">
        <v>2</v>
      </c>
      <c r="F11" s="58">
        <v>4</v>
      </c>
      <c r="G11" s="58">
        <v>6</v>
      </c>
      <c r="H11" s="57">
        <v>8</v>
      </c>
      <c r="I11" s="118">
        <v>10</v>
      </c>
      <c r="K11" s="639" t="s">
        <v>408</v>
      </c>
      <c r="L11" s="640"/>
      <c r="M11" s="640"/>
      <c r="N11" s="640"/>
      <c r="O11" s="640"/>
      <c r="P11" s="640"/>
      <c r="Q11" s="632" t="s">
        <v>347</v>
      </c>
      <c r="R11" s="641"/>
      <c r="S11" s="16" t="s">
        <v>347</v>
      </c>
    </row>
    <row r="12" spans="2:19" ht="62.25" customHeight="1">
      <c r="B12" s="627"/>
      <c r="C12" s="628"/>
      <c r="D12" s="56" t="s">
        <v>409</v>
      </c>
      <c r="E12" s="59">
        <v>1</v>
      </c>
      <c r="F12" s="59">
        <v>2</v>
      </c>
      <c r="G12" s="58">
        <v>3</v>
      </c>
      <c r="H12" s="57">
        <v>4</v>
      </c>
      <c r="I12" s="118">
        <v>5</v>
      </c>
    </row>
    <row r="13" spans="2:19" ht="62.25" customHeight="1" thickBot="1">
      <c r="B13" s="119"/>
      <c r="C13" s="620" t="s">
        <v>410</v>
      </c>
      <c r="D13" s="621"/>
      <c r="E13" s="120" t="s">
        <v>411</v>
      </c>
      <c r="F13" s="120" t="s">
        <v>412</v>
      </c>
      <c r="G13" s="120" t="s">
        <v>413</v>
      </c>
      <c r="H13" s="120" t="s">
        <v>414</v>
      </c>
      <c r="I13" s="121" t="s">
        <v>415</v>
      </c>
    </row>
    <row r="17" spans="4:6">
      <c r="D17" s="16"/>
      <c r="E17" s="16"/>
      <c r="F17" s="16"/>
    </row>
    <row r="18" spans="4:6" ht="15.75">
      <c r="D18" s="21" t="s">
        <v>416</v>
      </c>
      <c r="E18" s="122" t="s">
        <v>408</v>
      </c>
      <c r="F18" s="122">
        <v>1</v>
      </c>
    </row>
    <row r="19" spans="4:6">
      <c r="D19" s="21" t="s">
        <v>417</v>
      </c>
      <c r="E19" s="21" t="s">
        <v>408</v>
      </c>
      <c r="F19" s="21">
        <v>2</v>
      </c>
    </row>
    <row r="20" spans="4:6">
      <c r="D20" s="21" t="s">
        <v>418</v>
      </c>
      <c r="E20" s="21" t="s">
        <v>373</v>
      </c>
      <c r="F20" s="21">
        <v>2</v>
      </c>
    </row>
    <row r="21" spans="4:6">
      <c r="D21" s="21" t="s">
        <v>419</v>
      </c>
      <c r="E21" s="21" t="s">
        <v>420</v>
      </c>
      <c r="F21" s="21">
        <v>3</v>
      </c>
    </row>
    <row r="22" spans="4:6">
      <c r="D22" s="21" t="s">
        <v>421</v>
      </c>
      <c r="E22" s="21" t="s">
        <v>398</v>
      </c>
      <c r="F22" s="21">
        <v>4</v>
      </c>
    </row>
    <row r="23" spans="4:6">
      <c r="D23" s="21" t="s">
        <v>422</v>
      </c>
      <c r="E23" s="21" t="s">
        <v>408</v>
      </c>
      <c r="F23" s="21">
        <v>1</v>
      </c>
    </row>
    <row r="24" spans="4:6">
      <c r="D24" s="21" t="s">
        <v>423</v>
      </c>
      <c r="E24" s="21" t="s">
        <v>373</v>
      </c>
      <c r="F24" s="21">
        <v>2</v>
      </c>
    </row>
    <row r="25" spans="4:6">
      <c r="D25" s="21" t="s">
        <v>424</v>
      </c>
      <c r="E25" s="21" t="s">
        <v>373</v>
      </c>
      <c r="F25" s="21">
        <v>2</v>
      </c>
    </row>
    <row r="26" spans="4:6">
      <c r="D26" s="21" t="s">
        <v>425</v>
      </c>
      <c r="E26" s="21" t="s">
        <v>402</v>
      </c>
      <c r="F26" s="21">
        <v>3</v>
      </c>
    </row>
    <row r="27" spans="4:6">
      <c r="D27" s="21" t="s">
        <v>426</v>
      </c>
      <c r="E27" s="21" t="s">
        <v>398</v>
      </c>
      <c r="F27" s="21">
        <v>4</v>
      </c>
    </row>
    <row r="28" spans="4:6">
      <c r="D28" s="21" t="s">
        <v>427</v>
      </c>
      <c r="E28" s="21" t="s">
        <v>373</v>
      </c>
      <c r="F28" s="21">
        <v>2</v>
      </c>
    </row>
    <row r="29" spans="4:6">
      <c r="D29" s="21" t="s">
        <v>428</v>
      </c>
      <c r="E29" s="21" t="s">
        <v>373</v>
      </c>
      <c r="F29" s="21">
        <v>2</v>
      </c>
    </row>
    <row r="30" spans="4:6">
      <c r="D30" s="21" t="s">
        <v>429</v>
      </c>
      <c r="E30" s="21" t="s">
        <v>373</v>
      </c>
      <c r="F30" s="21">
        <v>2</v>
      </c>
    </row>
    <row r="31" spans="4:6">
      <c r="D31" s="21" t="s">
        <v>430</v>
      </c>
      <c r="E31" s="21" t="s">
        <v>402</v>
      </c>
      <c r="F31" s="21">
        <v>3</v>
      </c>
    </row>
    <row r="32" spans="4:6">
      <c r="D32" s="21" t="s">
        <v>431</v>
      </c>
      <c r="E32" s="21" t="s">
        <v>398</v>
      </c>
      <c r="F32" s="21">
        <v>4</v>
      </c>
    </row>
    <row r="33" spans="4:6">
      <c r="D33" s="21" t="s">
        <v>432</v>
      </c>
      <c r="E33" s="21" t="s">
        <v>373</v>
      </c>
      <c r="F33" s="21">
        <v>2</v>
      </c>
    </row>
    <row r="34" spans="4:6">
      <c r="D34" s="21" t="s">
        <v>433</v>
      </c>
      <c r="E34" s="21" t="s">
        <v>373</v>
      </c>
      <c r="F34" s="21">
        <v>2</v>
      </c>
    </row>
    <row r="35" spans="4:6">
      <c r="D35" s="21" t="s">
        <v>434</v>
      </c>
      <c r="E35" s="21" t="s">
        <v>402</v>
      </c>
      <c r="F35" s="21">
        <v>3</v>
      </c>
    </row>
    <row r="36" spans="4:6">
      <c r="D36" s="21" t="s">
        <v>435</v>
      </c>
      <c r="E36" s="21" t="s">
        <v>402</v>
      </c>
      <c r="F36" s="21">
        <v>3</v>
      </c>
    </row>
    <row r="37" spans="4:6">
      <c r="D37" s="21" t="s">
        <v>436</v>
      </c>
      <c r="E37" s="21" t="s">
        <v>398</v>
      </c>
      <c r="F37" s="21">
        <v>4</v>
      </c>
    </row>
    <row r="38" spans="4:6">
      <c r="D38" s="21" t="s">
        <v>437</v>
      </c>
      <c r="E38" s="21" t="s">
        <v>402</v>
      </c>
      <c r="F38" s="21">
        <v>3</v>
      </c>
    </row>
    <row r="39" spans="4:6">
      <c r="D39" s="21" t="s">
        <v>438</v>
      </c>
      <c r="E39" s="21" t="s">
        <v>402</v>
      </c>
      <c r="F39" s="21">
        <v>3</v>
      </c>
    </row>
    <row r="40" spans="4:6">
      <c r="D40" s="21" t="s">
        <v>439</v>
      </c>
      <c r="E40" s="21" t="s">
        <v>402</v>
      </c>
      <c r="F40" s="21">
        <v>3</v>
      </c>
    </row>
    <row r="41" spans="4:6">
      <c r="D41" s="21" t="s">
        <v>440</v>
      </c>
      <c r="E41" s="21" t="s">
        <v>402</v>
      </c>
      <c r="F41" s="21">
        <v>3</v>
      </c>
    </row>
    <row r="42" spans="4:6">
      <c r="D42" s="21" t="s">
        <v>441</v>
      </c>
      <c r="E42" s="21" t="s">
        <v>398</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99"/>
  <sheetViews>
    <sheetView showGridLines="0" zoomScale="70" zoomScaleNormal="70" workbookViewId="0">
      <selection activeCell="G109" sqref="G109"/>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9.14062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76"/>
      <c r="B1" s="677"/>
      <c r="C1" s="680"/>
      <c r="D1" s="680"/>
      <c r="E1" s="680"/>
      <c r="F1" s="680"/>
      <c r="G1" s="680"/>
      <c r="H1" s="680"/>
      <c r="I1" s="680"/>
      <c r="J1" s="681"/>
      <c r="K1" s="675"/>
      <c r="L1" s="675"/>
      <c r="M1" s="67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78"/>
      <c r="B2" s="679"/>
      <c r="C2" s="682"/>
      <c r="D2" s="682"/>
      <c r="E2" s="682"/>
      <c r="F2" s="682"/>
      <c r="G2" s="682"/>
      <c r="H2" s="682"/>
      <c r="I2" s="682"/>
      <c r="J2" s="683"/>
      <c r="K2" s="675"/>
      <c r="L2" s="675"/>
      <c r="M2" s="67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82"/>
      <c r="D3" s="682"/>
      <c r="E3" s="682"/>
      <c r="F3" s="682"/>
      <c r="G3" s="682"/>
      <c r="H3" s="682"/>
      <c r="I3" s="682"/>
      <c r="J3" s="683"/>
      <c r="K3" s="675"/>
      <c r="L3" s="675"/>
      <c r="M3" s="67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70" t="s">
        <v>257</v>
      </c>
      <c r="B4" s="570"/>
      <c r="C4" s="571" t="s">
        <v>516</v>
      </c>
      <c r="D4" s="571"/>
      <c r="E4" s="571"/>
      <c r="F4" s="571"/>
      <c r="G4" s="571"/>
      <c r="H4" s="571"/>
      <c r="I4" s="571"/>
      <c r="J4" s="571"/>
      <c r="K4" s="571"/>
      <c r="L4" s="571"/>
      <c r="M4" s="571"/>
      <c r="N4" s="571"/>
      <c r="O4" s="571"/>
      <c r="P4" s="571"/>
      <c r="Q4" s="571"/>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299.25" customHeight="1">
      <c r="A5" s="570" t="s">
        <v>258</v>
      </c>
      <c r="B5" s="570"/>
      <c r="C5" s="571" t="s">
        <v>517</v>
      </c>
      <c r="D5" s="571"/>
      <c r="E5" s="571"/>
      <c r="F5" s="571"/>
      <c r="G5" s="571"/>
      <c r="H5" s="571"/>
      <c r="I5" s="571"/>
      <c r="J5" s="571"/>
      <c r="K5" s="571"/>
      <c r="L5" s="571"/>
      <c r="M5" s="571"/>
      <c r="N5" s="571"/>
      <c r="O5" s="571"/>
      <c r="P5" s="571"/>
      <c r="Q5" s="571"/>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267.75" customHeight="1" thickBot="1">
      <c r="A6" s="570" t="s">
        <v>259</v>
      </c>
      <c r="B6" s="570"/>
      <c r="C6" s="571" t="s">
        <v>518</v>
      </c>
      <c r="D6" s="572"/>
      <c r="E6" s="572"/>
      <c r="F6" s="572"/>
      <c r="G6" s="572"/>
      <c r="H6" s="572"/>
      <c r="I6" s="572"/>
      <c r="J6" s="572"/>
      <c r="K6" s="572"/>
      <c r="L6" s="572"/>
      <c r="M6" s="572"/>
      <c r="N6" s="572"/>
      <c r="O6" s="572"/>
      <c r="P6" s="572"/>
      <c r="Q6" s="572"/>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95" t="s">
        <v>442</v>
      </c>
      <c r="B7" s="696"/>
      <c r="C7" s="697"/>
      <c r="D7" s="698" t="s">
        <v>443</v>
      </c>
      <c r="E7" s="698"/>
      <c r="F7" s="698"/>
      <c r="G7" s="699" t="s">
        <v>444</v>
      </c>
      <c r="H7" s="690" t="s">
        <v>445</v>
      </c>
      <c r="I7" s="692" t="s">
        <v>446</v>
      </c>
      <c r="J7" s="693"/>
      <c r="K7" s="692" t="s">
        <v>447</v>
      </c>
      <c r="L7" s="693"/>
      <c r="M7" s="694" t="s">
        <v>448</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99"/>
      <c r="H8" s="691"/>
      <c r="I8" s="28" t="s">
        <v>451</v>
      </c>
      <c r="J8" s="28" t="s">
        <v>452</v>
      </c>
      <c r="K8" s="28" t="s">
        <v>453</v>
      </c>
      <c r="L8" s="28" t="s">
        <v>454</v>
      </c>
      <c r="M8" s="69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4"/>
      <c r="B9" s="685"/>
      <c r="C9" s="685"/>
      <c r="D9" s="685"/>
      <c r="E9" s="685"/>
      <c r="F9" s="685"/>
      <c r="G9" s="685"/>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6">
        <f>'7- Mapa Final'!A10</f>
        <v>1</v>
      </c>
      <c r="B10" s="687" t="str">
        <f>'7- Mapa Final'!B10</f>
        <v>Vencimiento de Términos</v>
      </c>
      <c r="C10" s="687" t="str">
        <f>'7- Mapa Final'!C10</f>
        <v>Se realizan  actuaciones procesales o se da  respuesta a las solicitudes de los usuarios de la administración de justicia en materia penal, después del  término legal establecido para decidir sobre los conflictos presentados a los jueces.</v>
      </c>
      <c r="D10" s="701" t="str">
        <f>'7- Mapa Final'!J10</f>
        <v>Baja - 2</v>
      </c>
      <c r="E10" s="702" t="str">
        <f>'7- Mapa Final'!K10</f>
        <v>Menor - 2</v>
      </c>
      <c r="F10" s="688" t="str">
        <f>'7- Mapa Final'!M10</f>
        <v>Moderado - 4</v>
      </c>
      <c r="G10" s="426" t="s">
        <v>346</v>
      </c>
      <c r="H10" s="673"/>
      <c r="I10" s="689"/>
      <c r="J10" s="643"/>
      <c r="K10" s="667"/>
      <c r="L10" s="667"/>
      <c r="M10" s="669"/>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9"/>
      <c r="B11" s="651"/>
      <c r="C11" s="651"/>
      <c r="D11" s="654"/>
      <c r="E11" s="657"/>
      <c r="F11" s="659"/>
      <c r="G11" s="427"/>
      <c r="H11" s="673"/>
      <c r="I11" s="664"/>
      <c r="J11" s="643"/>
      <c r="K11" s="664"/>
      <c r="L11" s="664"/>
      <c r="M11" s="647"/>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9"/>
      <c r="B12" s="651"/>
      <c r="C12" s="651"/>
      <c r="D12" s="654"/>
      <c r="E12" s="657"/>
      <c r="F12" s="659"/>
      <c r="G12" s="427"/>
      <c r="H12" s="673"/>
      <c r="I12" s="664"/>
      <c r="J12" s="643"/>
      <c r="K12" s="664"/>
      <c r="L12" s="664"/>
      <c r="M12" s="647"/>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9"/>
      <c r="B13" s="651"/>
      <c r="C13" s="651"/>
      <c r="D13" s="654"/>
      <c r="E13" s="657"/>
      <c r="F13" s="659"/>
      <c r="G13" s="427"/>
      <c r="H13" s="673"/>
      <c r="I13" s="664"/>
      <c r="J13" s="643"/>
      <c r="K13" s="664"/>
      <c r="L13" s="664"/>
      <c r="M13" s="647"/>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9"/>
      <c r="B14" s="651"/>
      <c r="C14" s="651"/>
      <c r="D14" s="654"/>
      <c r="E14" s="657"/>
      <c r="F14" s="659"/>
      <c r="G14" s="427"/>
      <c r="H14" s="673"/>
      <c r="I14" s="664"/>
      <c r="J14" s="643"/>
      <c r="K14" s="664"/>
      <c r="L14" s="664"/>
      <c r="M14" s="647"/>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9"/>
      <c r="B15" s="651"/>
      <c r="C15" s="651"/>
      <c r="D15" s="654"/>
      <c r="E15" s="657"/>
      <c r="F15" s="659"/>
      <c r="G15" s="427"/>
      <c r="H15" s="673"/>
      <c r="I15" s="664"/>
      <c r="J15" s="643"/>
      <c r="K15" s="664"/>
      <c r="L15" s="664"/>
      <c r="M15" s="647"/>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9"/>
      <c r="B16" s="651"/>
      <c r="C16" s="651"/>
      <c r="D16" s="654"/>
      <c r="E16" s="657"/>
      <c r="F16" s="659"/>
      <c r="G16" s="427"/>
      <c r="H16" s="673"/>
      <c r="I16" s="664"/>
      <c r="J16" s="643"/>
      <c r="K16" s="664"/>
      <c r="L16" s="664"/>
      <c r="M16" s="647"/>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9"/>
      <c r="B17" s="651"/>
      <c r="C17" s="651"/>
      <c r="D17" s="654"/>
      <c r="E17" s="657"/>
      <c r="F17" s="659"/>
      <c r="G17" s="427"/>
      <c r="H17" s="673"/>
      <c r="I17" s="664"/>
      <c r="J17" s="643"/>
      <c r="K17" s="664"/>
      <c r="L17" s="664"/>
      <c r="M17" s="647"/>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9"/>
      <c r="B18" s="651"/>
      <c r="C18" s="651"/>
      <c r="D18" s="654"/>
      <c r="E18" s="657"/>
      <c r="F18" s="659"/>
      <c r="G18" s="427"/>
      <c r="H18" s="673"/>
      <c r="I18" s="664"/>
      <c r="J18" s="643"/>
      <c r="K18" s="664"/>
      <c r="L18" s="664"/>
      <c r="M18" s="647"/>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13.5" thickBot="1">
      <c r="A19" s="649"/>
      <c r="B19" s="651"/>
      <c r="C19" s="651"/>
      <c r="D19" s="654"/>
      <c r="E19" s="657"/>
      <c r="F19" s="659"/>
      <c r="G19" s="427"/>
      <c r="H19" s="673"/>
      <c r="I19" s="664"/>
      <c r="J19" s="643"/>
      <c r="K19" s="668"/>
      <c r="L19" s="668"/>
      <c r="M19" s="647"/>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ustomHeight="1">
      <c r="A20" s="649">
        <f>'7- Mapa Final'!A20</f>
        <v>2</v>
      </c>
      <c r="B20" s="651" t="str">
        <f>'7- Mapa Final'!B20</f>
        <v xml:space="preserve">Incumplimientos en la realizacion de audiencias </v>
      </c>
      <c r="C20" s="651" t="str">
        <f>'7- Mapa Final'!C20</f>
        <v xml:space="preserve">No se atiende la  solicitud  de un fiscal o parte interesada para la realización de una audiencia preliminar o no se cumple  la programción de audiencias de Conocimiento. </v>
      </c>
      <c r="D20" s="653" t="str">
        <f>'7- Mapa Final'!J20</f>
        <v>Baja - 2</v>
      </c>
      <c r="E20" s="656" t="str">
        <f>'7- Mapa Final'!K20</f>
        <v>Menor - 2</v>
      </c>
      <c r="F20" s="659" t="str">
        <f>'7- Mapa Final'!M20</f>
        <v>Moderado - 4</v>
      </c>
      <c r="G20" s="427" t="s">
        <v>400</v>
      </c>
      <c r="H20" s="662"/>
      <c r="I20" s="664"/>
      <c r="J20" s="643"/>
      <c r="K20" s="666"/>
      <c r="L20" s="667"/>
      <c r="M20" s="647"/>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9"/>
      <c r="B21" s="651"/>
      <c r="C21" s="651"/>
      <c r="D21" s="654"/>
      <c r="E21" s="657"/>
      <c r="F21" s="659"/>
      <c r="G21" s="427"/>
      <c r="H21" s="662"/>
      <c r="I21" s="664"/>
      <c r="J21" s="643"/>
      <c r="K21" s="664"/>
      <c r="L21" s="664"/>
      <c r="M21" s="70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9"/>
      <c r="B22" s="651"/>
      <c r="C22" s="651"/>
      <c r="D22" s="654"/>
      <c r="E22" s="657"/>
      <c r="F22" s="659"/>
      <c r="G22" s="427"/>
      <c r="H22" s="662"/>
      <c r="I22" s="664"/>
      <c r="J22" s="643"/>
      <c r="K22" s="664"/>
      <c r="L22" s="664"/>
      <c r="M22" s="70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9"/>
      <c r="B23" s="651"/>
      <c r="C23" s="651"/>
      <c r="D23" s="654"/>
      <c r="E23" s="657"/>
      <c r="F23" s="659"/>
      <c r="G23" s="427"/>
      <c r="H23" s="662"/>
      <c r="I23" s="664"/>
      <c r="J23" s="643"/>
      <c r="K23" s="664"/>
      <c r="L23" s="664"/>
      <c r="M23" s="70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9"/>
      <c r="B24" s="651"/>
      <c r="C24" s="651"/>
      <c r="D24" s="654"/>
      <c r="E24" s="657"/>
      <c r="F24" s="659"/>
      <c r="G24" s="427"/>
      <c r="H24" s="662"/>
      <c r="I24" s="664"/>
      <c r="J24" s="643"/>
      <c r="K24" s="664"/>
      <c r="L24" s="664"/>
      <c r="M24" s="70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ht="15" customHeight="1">
      <c r="A25" s="649"/>
      <c r="B25" s="651"/>
      <c r="C25" s="651"/>
      <c r="D25" s="654"/>
      <c r="E25" s="657"/>
      <c r="F25" s="659"/>
      <c r="G25" s="427"/>
      <c r="H25" s="662"/>
      <c r="I25" s="664"/>
      <c r="J25" s="643"/>
      <c r="K25" s="664"/>
      <c r="L25" s="664"/>
      <c r="M25" s="700"/>
      <c r="N25" s="33"/>
      <c r="O25" s="33"/>
    </row>
    <row r="26" spans="1:169" ht="15" customHeight="1">
      <c r="A26" s="649"/>
      <c r="B26" s="651"/>
      <c r="C26" s="651"/>
      <c r="D26" s="654"/>
      <c r="E26" s="657"/>
      <c r="F26" s="659"/>
      <c r="G26" s="427"/>
      <c r="H26" s="662"/>
      <c r="I26" s="664"/>
      <c r="J26" s="643"/>
      <c r="K26" s="664"/>
      <c r="L26" s="664"/>
      <c r="M26" s="700"/>
      <c r="N26" s="33"/>
      <c r="O26" s="33"/>
    </row>
    <row r="27" spans="1:169" ht="15" customHeight="1">
      <c r="A27" s="649"/>
      <c r="B27" s="651"/>
      <c r="C27" s="651"/>
      <c r="D27" s="654"/>
      <c r="E27" s="657"/>
      <c r="F27" s="659"/>
      <c r="G27" s="427"/>
      <c r="H27" s="662"/>
      <c r="I27" s="664"/>
      <c r="J27" s="643"/>
      <c r="K27" s="664"/>
      <c r="L27" s="664"/>
      <c r="M27" s="700"/>
      <c r="N27" s="33"/>
      <c r="O27" s="33"/>
    </row>
    <row r="28" spans="1:169" ht="15" customHeight="1">
      <c r="A28" s="649"/>
      <c r="B28" s="651"/>
      <c r="C28" s="651"/>
      <c r="D28" s="654"/>
      <c r="E28" s="657"/>
      <c r="F28" s="659"/>
      <c r="G28" s="427"/>
      <c r="H28" s="662"/>
      <c r="I28" s="664"/>
      <c r="J28" s="643"/>
      <c r="K28" s="664"/>
      <c r="L28" s="664"/>
      <c r="M28" s="700"/>
      <c r="N28" s="33"/>
      <c r="O28" s="33"/>
    </row>
    <row r="29" spans="1:169" ht="15" customHeight="1">
      <c r="A29" s="649"/>
      <c r="B29" s="651"/>
      <c r="C29" s="651"/>
      <c r="D29" s="654"/>
      <c r="E29" s="657"/>
      <c r="F29" s="659"/>
      <c r="G29" s="427"/>
      <c r="H29" s="662"/>
      <c r="I29" s="664"/>
      <c r="J29" s="643"/>
      <c r="K29" s="664"/>
      <c r="L29" s="668"/>
      <c r="M29" s="700"/>
      <c r="N29" s="33"/>
      <c r="O29" s="33"/>
    </row>
    <row r="30" spans="1:169" s="25" customFormat="1" ht="12.75" customHeight="1">
      <c r="A30" s="649">
        <f>'7- Mapa Final'!A30</f>
        <v>3</v>
      </c>
      <c r="B30" s="651" t="str">
        <f>'7- Mapa Final'!B30</f>
        <v xml:space="preserve"> No efectuar las notificaciones
o efectuarlas  sin el cumplimiento de los requisitos</v>
      </c>
      <c r="C30" s="651" t="str">
        <f>'7- Mapa Final'!C30</f>
        <v>No se realizan las  notificaciones , no se erfectuan  oportunamente o no se aplica la normatividad.
 (Aca esta como riesgo porque es el producto de este proceso)</v>
      </c>
      <c r="D30" s="653" t="str">
        <f>'7- Mapa Final'!J30</f>
        <v>Muy Baja - 1</v>
      </c>
      <c r="E30" s="656" t="str">
        <f>'7- Mapa Final'!K30</f>
        <v>Leve - 1</v>
      </c>
      <c r="F30" s="659" t="str">
        <f>'7- Mapa Final'!M30</f>
        <v>Bajo - 1</v>
      </c>
      <c r="G30" s="427" t="s">
        <v>346</v>
      </c>
      <c r="H30" s="662"/>
      <c r="I30" s="664"/>
      <c r="J30" s="643"/>
      <c r="K30" s="666"/>
      <c r="L30" s="666"/>
      <c r="M30" s="647"/>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9"/>
      <c r="B31" s="651"/>
      <c r="C31" s="651"/>
      <c r="D31" s="654"/>
      <c r="E31" s="657"/>
      <c r="F31" s="659"/>
      <c r="G31" s="427"/>
      <c r="H31" s="662"/>
      <c r="I31" s="664"/>
      <c r="J31" s="643"/>
      <c r="K31" s="664"/>
      <c r="L31" s="664"/>
      <c r="M31" s="647"/>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9"/>
      <c r="B32" s="651"/>
      <c r="C32" s="651"/>
      <c r="D32" s="654"/>
      <c r="E32" s="657"/>
      <c r="F32" s="659"/>
      <c r="G32" s="427"/>
      <c r="H32" s="662"/>
      <c r="I32" s="664"/>
      <c r="J32" s="643"/>
      <c r="K32" s="664"/>
      <c r="L32" s="664"/>
      <c r="M32" s="647"/>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9"/>
      <c r="B33" s="651"/>
      <c r="C33" s="651"/>
      <c r="D33" s="654"/>
      <c r="E33" s="657"/>
      <c r="F33" s="659"/>
      <c r="G33" s="427"/>
      <c r="H33" s="662"/>
      <c r="I33" s="664"/>
      <c r="J33" s="643"/>
      <c r="K33" s="664"/>
      <c r="L33" s="664"/>
      <c r="M33" s="647"/>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9"/>
      <c r="B34" s="651"/>
      <c r="C34" s="651"/>
      <c r="D34" s="654"/>
      <c r="E34" s="657"/>
      <c r="F34" s="659"/>
      <c r="G34" s="427"/>
      <c r="H34" s="662"/>
      <c r="I34" s="664"/>
      <c r="J34" s="643"/>
      <c r="K34" s="664"/>
      <c r="L34" s="664"/>
      <c r="M34" s="647"/>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ht="15" customHeight="1">
      <c r="A35" s="649"/>
      <c r="B35" s="651"/>
      <c r="C35" s="651"/>
      <c r="D35" s="654"/>
      <c r="E35" s="657"/>
      <c r="F35" s="659"/>
      <c r="G35" s="427"/>
      <c r="H35" s="662"/>
      <c r="I35" s="664"/>
      <c r="J35" s="643"/>
      <c r="K35" s="664"/>
      <c r="L35" s="664"/>
      <c r="M35" s="647"/>
      <c r="N35" s="33"/>
      <c r="O35" s="33"/>
    </row>
    <row r="36" spans="1:169" ht="15" customHeight="1">
      <c r="A36" s="649"/>
      <c r="B36" s="651"/>
      <c r="C36" s="651"/>
      <c r="D36" s="654"/>
      <c r="E36" s="657"/>
      <c r="F36" s="659"/>
      <c r="G36" s="427"/>
      <c r="H36" s="662"/>
      <c r="I36" s="664"/>
      <c r="J36" s="643"/>
      <c r="K36" s="664"/>
      <c r="L36" s="664"/>
      <c r="M36" s="647"/>
      <c r="N36" s="33"/>
      <c r="O36" s="33"/>
    </row>
    <row r="37" spans="1:169" ht="15" customHeight="1">
      <c r="A37" s="649"/>
      <c r="B37" s="651"/>
      <c r="C37" s="651"/>
      <c r="D37" s="654"/>
      <c r="E37" s="657"/>
      <c r="F37" s="659"/>
      <c r="G37" s="427"/>
      <c r="H37" s="662"/>
      <c r="I37" s="664"/>
      <c r="J37" s="643"/>
      <c r="K37" s="664"/>
      <c r="L37" s="664"/>
      <c r="M37" s="647"/>
      <c r="N37" s="33"/>
      <c r="O37" s="33"/>
    </row>
    <row r="38" spans="1:169" ht="15" customHeight="1">
      <c r="A38" s="649"/>
      <c r="B38" s="651"/>
      <c r="C38" s="651"/>
      <c r="D38" s="654"/>
      <c r="E38" s="657"/>
      <c r="F38" s="659"/>
      <c r="G38" s="427"/>
      <c r="H38" s="662"/>
      <c r="I38" s="664"/>
      <c r="J38" s="643"/>
      <c r="K38" s="664"/>
      <c r="L38" s="664"/>
      <c r="M38" s="647"/>
      <c r="N38" s="33"/>
      <c r="O38" s="33"/>
    </row>
    <row r="39" spans="1:169" ht="15.75" thickBot="1">
      <c r="A39" s="649"/>
      <c r="B39" s="651"/>
      <c r="C39" s="651"/>
      <c r="D39" s="654"/>
      <c r="E39" s="657"/>
      <c r="F39" s="659"/>
      <c r="G39" s="427"/>
      <c r="H39" s="662"/>
      <c r="I39" s="664"/>
      <c r="J39" s="643"/>
      <c r="K39" s="664"/>
      <c r="L39" s="668"/>
      <c r="M39" s="647"/>
      <c r="N39" s="33"/>
      <c r="O39" s="33"/>
    </row>
    <row r="40" spans="1:169" s="25" customFormat="1" ht="12.75" customHeight="1">
      <c r="A40" s="649">
        <f>'7- Mapa Final'!A40</f>
        <v>4</v>
      </c>
      <c r="B40" s="651" t="str">
        <f>'7- Mapa Final'!B40</f>
        <v>No efectuar el reparto judicial o hacerlo incumpliendo los requisitos</v>
      </c>
      <c r="C40" s="651" t="str">
        <f>'7- Mapa Final'!C40</f>
        <v xml:space="preserve">No realizar el reparto o hacerlo incumpliendo los principios  y condiciones reglamentarias establecidas.
</v>
      </c>
      <c r="D40" s="653" t="str">
        <f>'7- Mapa Final'!J40</f>
        <v>Muy Baja - 1</v>
      </c>
      <c r="E40" s="656" t="str">
        <f>'7- Mapa Final'!K40</f>
        <v>Leve - 1</v>
      </c>
      <c r="F40" s="659" t="str">
        <f>'7- Mapa Final'!M40</f>
        <v>Bajo - 1</v>
      </c>
      <c r="G40" s="427" t="s">
        <v>347</v>
      </c>
      <c r="H40" s="662"/>
      <c r="I40" s="664"/>
      <c r="J40" s="643"/>
      <c r="K40" s="666"/>
      <c r="L40" s="667"/>
      <c r="M40" s="647"/>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9"/>
      <c r="B41" s="651"/>
      <c r="C41" s="651"/>
      <c r="D41" s="654"/>
      <c r="E41" s="657"/>
      <c r="F41" s="659"/>
      <c r="G41" s="427"/>
      <c r="H41" s="662"/>
      <c r="I41" s="664"/>
      <c r="J41" s="643"/>
      <c r="K41" s="664"/>
      <c r="L41" s="664"/>
      <c r="M41" s="647"/>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9"/>
      <c r="B42" s="651"/>
      <c r="C42" s="651"/>
      <c r="D42" s="654"/>
      <c r="E42" s="657"/>
      <c r="F42" s="659"/>
      <c r="G42" s="427"/>
      <c r="H42" s="662"/>
      <c r="I42" s="664"/>
      <c r="J42" s="643"/>
      <c r="K42" s="664"/>
      <c r="L42" s="664"/>
      <c r="M42" s="647"/>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9"/>
      <c r="B43" s="651"/>
      <c r="C43" s="651"/>
      <c r="D43" s="654"/>
      <c r="E43" s="657"/>
      <c r="F43" s="659"/>
      <c r="G43" s="427"/>
      <c r="H43" s="662"/>
      <c r="I43" s="664"/>
      <c r="J43" s="643"/>
      <c r="K43" s="664"/>
      <c r="L43" s="664"/>
      <c r="M43" s="647"/>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9"/>
      <c r="B44" s="651"/>
      <c r="C44" s="651"/>
      <c r="D44" s="654"/>
      <c r="E44" s="657"/>
      <c r="F44" s="659"/>
      <c r="G44" s="427"/>
      <c r="H44" s="662"/>
      <c r="I44" s="664"/>
      <c r="J44" s="643"/>
      <c r="K44" s="664"/>
      <c r="L44" s="664"/>
      <c r="M44" s="647"/>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ht="15" customHeight="1">
      <c r="A45" s="649"/>
      <c r="B45" s="651"/>
      <c r="C45" s="651"/>
      <c r="D45" s="654"/>
      <c r="E45" s="657"/>
      <c r="F45" s="659"/>
      <c r="G45" s="427"/>
      <c r="H45" s="662"/>
      <c r="I45" s="664"/>
      <c r="J45" s="643"/>
      <c r="K45" s="664"/>
      <c r="L45" s="664"/>
      <c r="M45" s="647"/>
      <c r="N45" s="33"/>
      <c r="O45" s="33"/>
    </row>
    <row r="46" spans="1:169" ht="15" customHeight="1">
      <c r="A46" s="649"/>
      <c r="B46" s="651"/>
      <c r="C46" s="651"/>
      <c r="D46" s="654"/>
      <c r="E46" s="657"/>
      <c r="F46" s="659"/>
      <c r="G46" s="427"/>
      <c r="H46" s="662"/>
      <c r="I46" s="664"/>
      <c r="J46" s="643"/>
      <c r="K46" s="664"/>
      <c r="L46" s="664"/>
      <c r="M46" s="647"/>
      <c r="N46" s="33"/>
      <c r="O46" s="33"/>
    </row>
    <row r="47" spans="1:169" ht="15" customHeight="1">
      <c r="A47" s="649"/>
      <c r="B47" s="651"/>
      <c r="C47" s="651"/>
      <c r="D47" s="654"/>
      <c r="E47" s="657"/>
      <c r="F47" s="659"/>
      <c r="G47" s="427"/>
      <c r="H47" s="662"/>
      <c r="I47" s="664"/>
      <c r="J47" s="643"/>
      <c r="K47" s="664"/>
      <c r="L47" s="664"/>
      <c r="M47" s="647"/>
      <c r="N47" s="33"/>
      <c r="O47" s="33"/>
    </row>
    <row r="48" spans="1:169" ht="15" customHeight="1">
      <c r="A48" s="649"/>
      <c r="B48" s="651"/>
      <c r="C48" s="651"/>
      <c r="D48" s="654"/>
      <c r="E48" s="657"/>
      <c r="F48" s="659"/>
      <c r="G48" s="427"/>
      <c r="H48" s="662"/>
      <c r="I48" s="664"/>
      <c r="J48" s="643"/>
      <c r="K48" s="664"/>
      <c r="L48" s="664"/>
      <c r="M48" s="647"/>
      <c r="N48" s="33"/>
      <c r="O48" s="33"/>
    </row>
    <row r="49" spans="1:169" ht="15" customHeight="1" thickBot="1">
      <c r="A49" s="649"/>
      <c r="B49" s="651"/>
      <c r="C49" s="651"/>
      <c r="D49" s="654"/>
      <c r="E49" s="657"/>
      <c r="F49" s="659"/>
      <c r="G49" s="427"/>
      <c r="H49" s="662"/>
      <c r="I49" s="664"/>
      <c r="J49" s="643"/>
      <c r="K49" s="664"/>
      <c r="L49" s="668"/>
      <c r="M49" s="647"/>
      <c r="N49" s="33"/>
      <c r="O49" s="33"/>
    </row>
    <row r="50" spans="1:169" s="25" customFormat="1" ht="12.75" customHeight="1">
      <c r="A50" s="649">
        <v>5</v>
      </c>
      <c r="B50" s="651" t="str">
        <f>'7- Mapa Final'!B50</f>
        <v>Pérdida de documentos</v>
      </c>
      <c r="C50" s="651" t="str">
        <f>'7- Mapa Final'!C50</f>
        <v>Extravío temporal o definitivo de los  documentos de los procesos judiciales</v>
      </c>
      <c r="D50" s="653" t="str">
        <f>'7- Mapa Final'!J50</f>
        <v>Muy Baja - 1</v>
      </c>
      <c r="E50" s="656" t="str">
        <f>'7- Mapa Final'!K50</f>
        <v>Mayor - 4</v>
      </c>
      <c r="F50" s="659" t="str">
        <f>'7- Mapa Final'!M50</f>
        <v>Alto  - 4</v>
      </c>
      <c r="G50" s="427" t="s">
        <v>346</v>
      </c>
      <c r="H50" s="662"/>
      <c r="I50" s="664"/>
      <c r="J50" s="643"/>
      <c r="K50" s="666"/>
      <c r="L50" s="667"/>
      <c r="M50" s="669"/>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9"/>
      <c r="B51" s="651"/>
      <c r="C51" s="651"/>
      <c r="D51" s="654"/>
      <c r="E51" s="657"/>
      <c r="F51" s="659"/>
      <c r="G51" s="427"/>
      <c r="H51" s="662"/>
      <c r="I51" s="664"/>
      <c r="J51" s="643"/>
      <c r="K51" s="664"/>
      <c r="L51" s="664"/>
      <c r="M51" s="647"/>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9"/>
      <c r="B52" s="651"/>
      <c r="C52" s="651"/>
      <c r="D52" s="654"/>
      <c r="E52" s="657"/>
      <c r="F52" s="659"/>
      <c r="G52" s="427"/>
      <c r="H52" s="662"/>
      <c r="I52" s="664"/>
      <c r="J52" s="643"/>
      <c r="K52" s="664"/>
      <c r="L52" s="664"/>
      <c r="M52" s="647"/>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9"/>
      <c r="B53" s="651"/>
      <c r="C53" s="651"/>
      <c r="D53" s="654"/>
      <c r="E53" s="657"/>
      <c r="F53" s="659"/>
      <c r="G53" s="427"/>
      <c r="H53" s="662"/>
      <c r="I53" s="664"/>
      <c r="J53" s="643"/>
      <c r="K53" s="664"/>
      <c r="L53" s="664"/>
      <c r="M53" s="647"/>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9"/>
      <c r="B54" s="651"/>
      <c r="C54" s="651"/>
      <c r="D54" s="654"/>
      <c r="E54" s="657"/>
      <c r="F54" s="659"/>
      <c r="G54" s="427"/>
      <c r="H54" s="662"/>
      <c r="I54" s="664"/>
      <c r="J54" s="643"/>
      <c r="K54" s="664"/>
      <c r="L54" s="664"/>
      <c r="M54" s="647"/>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ht="15" customHeight="1">
      <c r="A55" s="649"/>
      <c r="B55" s="651"/>
      <c r="C55" s="651"/>
      <c r="D55" s="654"/>
      <c r="E55" s="657"/>
      <c r="F55" s="659"/>
      <c r="G55" s="427"/>
      <c r="H55" s="662"/>
      <c r="I55" s="664"/>
      <c r="J55" s="643"/>
      <c r="K55" s="664"/>
      <c r="L55" s="664"/>
      <c r="M55" s="647"/>
      <c r="N55" s="33"/>
      <c r="O55" s="33"/>
    </row>
    <row r="56" spans="1:169" ht="15" customHeight="1">
      <c r="A56" s="649"/>
      <c r="B56" s="651"/>
      <c r="C56" s="651"/>
      <c r="D56" s="654"/>
      <c r="E56" s="657"/>
      <c r="F56" s="659"/>
      <c r="G56" s="427"/>
      <c r="H56" s="662"/>
      <c r="I56" s="664"/>
      <c r="J56" s="643"/>
      <c r="K56" s="664"/>
      <c r="L56" s="664"/>
      <c r="M56" s="647"/>
      <c r="N56" s="33"/>
      <c r="O56" s="33"/>
    </row>
    <row r="57" spans="1:169" ht="15" customHeight="1">
      <c r="A57" s="649"/>
      <c r="B57" s="651"/>
      <c r="C57" s="651"/>
      <c r="D57" s="654"/>
      <c r="E57" s="657"/>
      <c r="F57" s="659"/>
      <c r="G57" s="427"/>
      <c r="H57" s="662"/>
      <c r="I57" s="664"/>
      <c r="J57" s="643"/>
      <c r="K57" s="664"/>
      <c r="L57" s="664"/>
      <c r="M57" s="647"/>
      <c r="N57" s="33"/>
      <c r="O57" s="33"/>
    </row>
    <row r="58" spans="1:169" ht="15" customHeight="1">
      <c r="A58" s="649"/>
      <c r="B58" s="651"/>
      <c r="C58" s="651"/>
      <c r="D58" s="654"/>
      <c r="E58" s="657"/>
      <c r="F58" s="659"/>
      <c r="G58" s="427"/>
      <c r="H58" s="662"/>
      <c r="I58" s="664"/>
      <c r="J58" s="643"/>
      <c r="K58" s="664"/>
      <c r="L58" s="664"/>
      <c r="M58" s="647"/>
      <c r="N58" s="33"/>
      <c r="O58" s="33"/>
    </row>
    <row r="59" spans="1:169" ht="15.75" customHeight="1" thickBot="1">
      <c r="A59" s="650"/>
      <c r="B59" s="652"/>
      <c r="C59" s="652"/>
      <c r="D59" s="655"/>
      <c r="E59" s="658"/>
      <c r="F59" s="660"/>
      <c r="G59" s="428"/>
      <c r="H59" s="663"/>
      <c r="I59" s="665"/>
      <c r="J59" s="643"/>
      <c r="K59" s="664"/>
      <c r="L59" s="668"/>
      <c r="M59" s="647"/>
      <c r="N59" s="33"/>
      <c r="O59" s="33"/>
    </row>
    <row r="60" spans="1:169" s="25" customFormat="1" ht="12.75" customHeight="1">
      <c r="A60" s="649">
        <v>6</v>
      </c>
      <c r="B60" s="651" t="str">
        <f>'7- Mapa Final'!B60</f>
        <v>Recibir , ofrecer, prometer , entregar o aceptar dádivas o beneficios a nombre propio o de terceros para  expedir, alterar, retener , extraviar o entregar  documentos  sin el lleno de requisitos legales.</v>
      </c>
      <c r="C60" s="651" t="str">
        <f>'7- Mapa Final'!C60</f>
        <v xml:space="preserve"> Realizar trámites sin el cumplimiento de los requisitos legales  o  con informacion falsa.</v>
      </c>
      <c r="D60" s="653" t="str">
        <f>'7- Mapa Final'!J60</f>
        <v>Muy Baja - 1</v>
      </c>
      <c r="E60" s="656" t="str">
        <f>'7- Mapa Final'!K60</f>
        <v>Catastrófico - 5</v>
      </c>
      <c r="F60" s="659" t="str">
        <f>'7- Mapa Final'!M60</f>
        <v>Extremo - 5</v>
      </c>
      <c r="G60" s="427" t="s">
        <v>346</v>
      </c>
      <c r="H60" s="455"/>
      <c r="I60" s="664"/>
      <c r="J60" s="643"/>
      <c r="K60" s="666"/>
      <c r="L60" s="667"/>
      <c r="M60" s="669"/>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9"/>
      <c r="B61" s="651"/>
      <c r="C61" s="651"/>
      <c r="D61" s="654"/>
      <c r="E61" s="657"/>
      <c r="F61" s="659"/>
      <c r="G61" s="427"/>
      <c r="H61" s="456"/>
      <c r="I61" s="664"/>
      <c r="J61" s="643"/>
      <c r="K61" s="664"/>
      <c r="L61" s="664"/>
      <c r="M61" s="647"/>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9"/>
      <c r="B62" s="651"/>
      <c r="C62" s="651"/>
      <c r="D62" s="654"/>
      <c r="E62" s="657"/>
      <c r="F62" s="659"/>
      <c r="G62" s="427"/>
      <c r="H62" s="456"/>
      <c r="I62" s="664"/>
      <c r="J62" s="643"/>
      <c r="K62" s="664"/>
      <c r="L62" s="664"/>
      <c r="M62" s="647"/>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9"/>
      <c r="B63" s="651"/>
      <c r="C63" s="651"/>
      <c r="D63" s="654"/>
      <c r="E63" s="657"/>
      <c r="F63" s="659"/>
      <c r="G63" s="427"/>
      <c r="H63" s="456"/>
      <c r="I63" s="664"/>
      <c r="J63" s="643"/>
      <c r="K63" s="664"/>
      <c r="L63" s="664"/>
      <c r="M63" s="647"/>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9"/>
      <c r="B64" s="651"/>
      <c r="C64" s="651"/>
      <c r="D64" s="654"/>
      <c r="E64" s="657"/>
      <c r="F64" s="659"/>
      <c r="G64" s="427"/>
      <c r="H64" s="456"/>
      <c r="I64" s="664"/>
      <c r="J64" s="643"/>
      <c r="K64" s="664"/>
      <c r="L64" s="664"/>
      <c r="M64" s="647"/>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ht="15" customHeight="1">
      <c r="A65" s="649"/>
      <c r="B65" s="651"/>
      <c r="C65" s="651"/>
      <c r="D65" s="654"/>
      <c r="E65" s="657"/>
      <c r="F65" s="659"/>
      <c r="G65" s="427"/>
      <c r="H65" s="456"/>
      <c r="I65" s="664"/>
      <c r="J65" s="643"/>
      <c r="K65" s="664"/>
      <c r="L65" s="664"/>
      <c r="M65" s="647"/>
      <c r="N65" s="33"/>
      <c r="O65" s="33"/>
    </row>
    <row r="66" spans="1:169" ht="15" customHeight="1">
      <c r="A66" s="649"/>
      <c r="B66" s="651"/>
      <c r="C66" s="651"/>
      <c r="D66" s="654"/>
      <c r="E66" s="657"/>
      <c r="F66" s="659"/>
      <c r="G66" s="427"/>
      <c r="H66" s="456"/>
      <c r="I66" s="664"/>
      <c r="J66" s="643"/>
      <c r="K66" s="664"/>
      <c r="L66" s="664"/>
      <c r="M66" s="647"/>
      <c r="N66" s="33"/>
      <c r="O66" s="33"/>
    </row>
    <row r="67" spans="1:169" ht="15" customHeight="1">
      <c r="A67" s="649"/>
      <c r="B67" s="651"/>
      <c r="C67" s="651"/>
      <c r="D67" s="654"/>
      <c r="E67" s="657"/>
      <c r="F67" s="659"/>
      <c r="G67" s="427"/>
      <c r="H67" s="456"/>
      <c r="I67" s="664"/>
      <c r="J67" s="643"/>
      <c r="K67" s="664"/>
      <c r="L67" s="664"/>
      <c r="M67" s="647"/>
      <c r="N67" s="33"/>
      <c r="O67" s="33"/>
    </row>
    <row r="68" spans="1:169" ht="15" customHeight="1">
      <c r="A68" s="649"/>
      <c r="B68" s="651"/>
      <c r="C68" s="651"/>
      <c r="D68" s="654"/>
      <c r="E68" s="657"/>
      <c r="F68" s="659"/>
      <c r="G68" s="427"/>
      <c r="H68" s="456"/>
      <c r="I68" s="664"/>
      <c r="J68" s="643"/>
      <c r="K68" s="664"/>
      <c r="L68" s="664"/>
      <c r="M68" s="647"/>
      <c r="N68" s="33"/>
      <c r="O68" s="33"/>
    </row>
    <row r="69" spans="1:169" ht="15.75" customHeight="1" thickBot="1">
      <c r="A69" s="650"/>
      <c r="B69" s="652"/>
      <c r="C69" s="652"/>
      <c r="D69" s="655"/>
      <c r="E69" s="658"/>
      <c r="F69" s="660"/>
      <c r="G69" s="428"/>
      <c r="H69" s="457"/>
      <c r="I69" s="665"/>
      <c r="J69" s="643"/>
      <c r="K69" s="664"/>
      <c r="L69" s="668"/>
      <c r="M69" s="647"/>
      <c r="N69" s="33"/>
      <c r="O69" s="33"/>
    </row>
    <row r="70" spans="1:169" s="25" customFormat="1" ht="12.75" customHeight="1">
      <c r="A70" s="649">
        <v>7</v>
      </c>
      <c r="B70" s="651" t="str">
        <f>'7- Mapa Final'!B70</f>
        <v xml:space="preserve">Recibir, ofrecer, prometer, entregar o aceptar dádivas  o beneficios a nombre propio o de terceros para  demorar, retener, alterar o direccionar fallos judiciales </v>
      </c>
      <c r="C70" s="651" t="str">
        <f>'7- Mapa Final'!C70</f>
        <v xml:space="preserve">Proferir  sentencias judiciales incumpliendo los principios de la administracion de justicia o sin la observancia de los Codigos Procesales en la materia. </v>
      </c>
      <c r="D70" s="653" t="str">
        <f>'7- Mapa Final'!J70</f>
        <v>Muy Baja - 1</v>
      </c>
      <c r="E70" s="656" t="str">
        <f>'7- Mapa Final'!K70</f>
        <v>Catastrófico - 5</v>
      </c>
      <c r="F70" s="659" t="str">
        <f>'7- Mapa Final'!M70</f>
        <v>Extremo - 5</v>
      </c>
      <c r="G70" s="427" t="s">
        <v>346</v>
      </c>
      <c r="H70" s="662"/>
      <c r="I70" s="664"/>
      <c r="J70" s="643"/>
      <c r="K70" s="666"/>
      <c r="L70" s="667"/>
      <c r="M70" s="67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9"/>
      <c r="B71" s="651"/>
      <c r="C71" s="651"/>
      <c r="D71" s="654"/>
      <c r="E71" s="657"/>
      <c r="F71" s="659"/>
      <c r="G71" s="427"/>
      <c r="H71" s="662"/>
      <c r="I71" s="664"/>
      <c r="J71" s="643"/>
      <c r="K71" s="664"/>
      <c r="L71" s="664"/>
      <c r="M71" s="67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9"/>
      <c r="B72" s="651"/>
      <c r="C72" s="651"/>
      <c r="D72" s="654"/>
      <c r="E72" s="657"/>
      <c r="F72" s="659"/>
      <c r="G72" s="427"/>
      <c r="H72" s="662"/>
      <c r="I72" s="664"/>
      <c r="J72" s="643"/>
      <c r="K72" s="664"/>
      <c r="L72" s="664"/>
      <c r="M72" s="67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9"/>
      <c r="B73" s="651"/>
      <c r="C73" s="651"/>
      <c r="D73" s="654"/>
      <c r="E73" s="657"/>
      <c r="F73" s="659"/>
      <c r="G73" s="427"/>
      <c r="H73" s="662"/>
      <c r="I73" s="664"/>
      <c r="J73" s="643"/>
      <c r="K73" s="664"/>
      <c r="L73" s="664"/>
      <c r="M73" s="67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9"/>
      <c r="B74" s="651"/>
      <c r="C74" s="651"/>
      <c r="D74" s="654"/>
      <c r="E74" s="657"/>
      <c r="F74" s="659"/>
      <c r="G74" s="427"/>
      <c r="H74" s="662"/>
      <c r="I74" s="664"/>
      <c r="J74" s="643"/>
      <c r="K74" s="664"/>
      <c r="L74" s="664"/>
      <c r="M74" s="67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ht="15" customHeight="1">
      <c r="A75" s="649"/>
      <c r="B75" s="651"/>
      <c r="C75" s="651"/>
      <c r="D75" s="654"/>
      <c r="E75" s="657"/>
      <c r="F75" s="659"/>
      <c r="G75" s="427"/>
      <c r="H75" s="662"/>
      <c r="I75" s="664"/>
      <c r="J75" s="643"/>
      <c r="K75" s="664"/>
      <c r="L75" s="664"/>
      <c r="M75" s="670"/>
      <c r="N75" s="33"/>
      <c r="O75" s="33"/>
    </row>
    <row r="76" spans="1:169" ht="15" customHeight="1">
      <c r="A76" s="649"/>
      <c r="B76" s="651"/>
      <c r="C76" s="651"/>
      <c r="D76" s="654"/>
      <c r="E76" s="657"/>
      <c r="F76" s="659"/>
      <c r="G76" s="427"/>
      <c r="H76" s="662"/>
      <c r="I76" s="664"/>
      <c r="J76" s="643"/>
      <c r="K76" s="664"/>
      <c r="L76" s="664"/>
      <c r="M76" s="670"/>
      <c r="N76" s="33"/>
      <c r="O76" s="33"/>
    </row>
    <row r="77" spans="1:169" ht="15" customHeight="1">
      <c r="A77" s="649"/>
      <c r="B77" s="651"/>
      <c r="C77" s="651"/>
      <c r="D77" s="654"/>
      <c r="E77" s="657"/>
      <c r="F77" s="659"/>
      <c r="G77" s="427"/>
      <c r="H77" s="662"/>
      <c r="I77" s="664"/>
      <c r="J77" s="643"/>
      <c r="K77" s="664"/>
      <c r="L77" s="664"/>
      <c r="M77" s="670"/>
      <c r="N77" s="33"/>
      <c r="O77" s="33"/>
    </row>
    <row r="78" spans="1:169" ht="15" customHeight="1">
      <c r="A78" s="649"/>
      <c r="B78" s="651"/>
      <c r="C78" s="651"/>
      <c r="D78" s="654"/>
      <c r="E78" s="657"/>
      <c r="F78" s="659"/>
      <c r="G78" s="427"/>
      <c r="H78" s="662"/>
      <c r="I78" s="664"/>
      <c r="J78" s="643"/>
      <c r="K78" s="664"/>
      <c r="L78" s="664"/>
      <c r="M78" s="670"/>
      <c r="N78" s="33"/>
      <c r="O78" s="33"/>
    </row>
    <row r="79" spans="1:169" ht="15.75" customHeight="1" thickBot="1">
      <c r="A79" s="650"/>
      <c r="B79" s="652"/>
      <c r="C79" s="652"/>
      <c r="D79" s="655"/>
      <c r="E79" s="658"/>
      <c r="F79" s="660"/>
      <c r="G79" s="428"/>
      <c r="H79" s="662"/>
      <c r="I79" s="665"/>
      <c r="J79" s="643"/>
      <c r="K79" s="664"/>
      <c r="L79" s="668"/>
      <c r="M79" s="671"/>
      <c r="N79" s="33"/>
      <c r="O79" s="33"/>
    </row>
    <row r="80" spans="1:169" ht="15" customHeight="1">
      <c r="A80" s="649">
        <v>8</v>
      </c>
      <c r="B80" s="651" t="str">
        <f>'7- Mapa Final'!B80</f>
        <v>Interrupción o fallas Tecnológicas en hardware o software</v>
      </c>
      <c r="C80" s="651" t="str">
        <f>'7- Mapa Final'!C80</f>
        <v>Se presenta interrupción en la conexión a internet en las instalaciones del SPA.
Se presenta lentitud  al realizar trabajo cotidiano en los equipos.</v>
      </c>
      <c r="D80" s="653" t="str">
        <f>'7- Mapa Final'!J80</f>
        <v>Muy Baja - 1</v>
      </c>
      <c r="E80" s="656" t="str">
        <f>'7- Mapa Final'!K80</f>
        <v>Moderado - 3</v>
      </c>
      <c r="F80" s="659" t="str">
        <f>'7- Mapa Final'!M80</f>
        <v>Moderado - 3</v>
      </c>
      <c r="G80" s="427" t="s">
        <v>346</v>
      </c>
      <c r="H80" s="661"/>
      <c r="I80" s="664"/>
      <c r="J80" s="643"/>
      <c r="K80" s="666"/>
      <c r="L80" s="667"/>
      <c r="M80" s="672"/>
    </row>
    <row r="81" spans="1:13" ht="15" customHeight="1">
      <c r="A81" s="649"/>
      <c r="B81" s="651"/>
      <c r="C81" s="651"/>
      <c r="D81" s="654"/>
      <c r="E81" s="657"/>
      <c r="F81" s="659"/>
      <c r="G81" s="427"/>
      <c r="H81" s="662"/>
      <c r="I81" s="664"/>
      <c r="J81" s="643"/>
      <c r="K81" s="664"/>
      <c r="L81" s="664"/>
      <c r="M81" s="673"/>
    </row>
    <row r="82" spans="1:13" ht="15" customHeight="1">
      <c r="A82" s="649"/>
      <c r="B82" s="651"/>
      <c r="C82" s="651"/>
      <c r="D82" s="654"/>
      <c r="E82" s="657"/>
      <c r="F82" s="659"/>
      <c r="G82" s="427"/>
      <c r="H82" s="662"/>
      <c r="I82" s="664"/>
      <c r="J82" s="643"/>
      <c r="K82" s="664"/>
      <c r="L82" s="664"/>
      <c r="M82" s="673"/>
    </row>
    <row r="83" spans="1:13" ht="15" customHeight="1">
      <c r="A83" s="649"/>
      <c r="B83" s="651"/>
      <c r="C83" s="651"/>
      <c r="D83" s="654"/>
      <c r="E83" s="657"/>
      <c r="F83" s="659"/>
      <c r="G83" s="427"/>
      <c r="H83" s="662"/>
      <c r="I83" s="664"/>
      <c r="J83" s="643"/>
      <c r="K83" s="664"/>
      <c r="L83" s="664"/>
      <c r="M83" s="673"/>
    </row>
    <row r="84" spans="1:13" ht="15" customHeight="1">
      <c r="A84" s="649"/>
      <c r="B84" s="651"/>
      <c r="C84" s="651"/>
      <c r="D84" s="654"/>
      <c r="E84" s="657"/>
      <c r="F84" s="659"/>
      <c r="G84" s="427"/>
      <c r="H84" s="662"/>
      <c r="I84" s="664"/>
      <c r="J84" s="643"/>
      <c r="K84" s="664"/>
      <c r="L84" s="664"/>
      <c r="M84" s="673"/>
    </row>
    <row r="85" spans="1:13" ht="15" customHeight="1">
      <c r="A85" s="649"/>
      <c r="B85" s="651"/>
      <c r="C85" s="651"/>
      <c r="D85" s="654"/>
      <c r="E85" s="657"/>
      <c r="F85" s="659"/>
      <c r="G85" s="427"/>
      <c r="H85" s="662"/>
      <c r="I85" s="664"/>
      <c r="J85" s="643"/>
      <c r="K85" s="664"/>
      <c r="L85" s="664"/>
      <c r="M85" s="673"/>
    </row>
    <row r="86" spans="1:13" ht="15" customHeight="1">
      <c r="A86" s="649"/>
      <c r="B86" s="651"/>
      <c r="C86" s="651"/>
      <c r="D86" s="654"/>
      <c r="E86" s="657"/>
      <c r="F86" s="659"/>
      <c r="G86" s="427"/>
      <c r="H86" s="662"/>
      <c r="I86" s="664"/>
      <c r="J86" s="643"/>
      <c r="K86" s="664"/>
      <c r="L86" s="664"/>
      <c r="M86" s="673"/>
    </row>
    <row r="87" spans="1:13" ht="15" customHeight="1">
      <c r="A87" s="649"/>
      <c r="B87" s="651"/>
      <c r="C87" s="651"/>
      <c r="D87" s="654"/>
      <c r="E87" s="657"/>
      <c r="F87" s="659"/>
      <c r="G87" s="427"/>
      <c r="H87" s="662"/>
      <c r="I87" s="664"/>
      <c r="J87" s="643"/>
      <c r="K87" s="664"/>
      <c r="L87" s="664"/>
      <c r="M87" s="673"/>
    </row>
    <row r="88" spans="1:13" ht="15" customHeight="1">
      <c r="A88" s="649"/>
      <c r="B88" s="651"/>
      <c r="C88" s="651"/>
      <c r="D88" s="654"/>
      <c r="E88" s="657"/>
      <c r="F88" s="659"/>
      <c r="G88" s="427"/>
      <c r="H88" s="662"/>
      <c r="I88" s="664"/>
      <c r="J88" s="643"/>
      <c r="K88" s="664"/>
      <c r="L88" s="664"/>
      <c r="M88" s="673"/>
    </row>
    <row r="89" spans="1:13" ht="15.75" customHeight="1" thickBot="1">
      <c r="A89" s="650"/>
      <c r="B89" s="652"/>
      <c r="C89" s="652"/>
      <c r="D89" s="655"/>
      <c r="E89" s="658"/>
      <c r="F89" s="660"/>
      <c r="G89" s="428"/>
      <c r="H89" s="663"/>
      <c r="I89" s="665"/>
      <c r="J89" s="643"/>
      <c r="K89" s="664"/>
      <c r="L89" s="664"/>
      <c r="M89" s="674"/>
    </row>
    <row r="90" spans="1:13" ht="15" customHeight="1">
      <c r="A90" s="649">
        <v>9</v>
      </c>
      <c r="B90" s="651" t="str">
        <f>'7- Mapa Final'!B90</f>
        <v>Acceso a información reservada</v>
      </c>
      <c r="C90" s="651" t="str">
        <f>'7- Mapa Final'!C90</f>
        <v xml:space="preserve">La  información de procesos judiciales en etapa de reserva puede ser accesada por personas  no autorizadas. </v>
      </c>
      <c r="D90" s="653" t="str">
        <f>'7- Mapa Final'!J90</f>
        <v>Muy Baja - 1</v>
      </c>
      <c r="E90" s="656" t="str">
        <f>'7- Mapa Final'!K90</f>
        <v>Moderado - 3</v>
      </c>
      <c r="F90" s="659" t="str">
        <f>'7- Mapa Final'!M90</f>
        <v>Moderado - 3</v>
      </c>
      <c r="G90" s="427" t="s">
        <v>346</v>
      </c>
      <c r="H90" s="662"/>
      <c r="I90" s="664"/>
      <c r="J90" s="642"/>
      <c r="K90" s="645"/>
      <c r="L90" s="645"/>
      <c r="M90" s="647"/>
    </row>
    <row r="91" spans="1:13" ht="15" customHeight="1">
      <c r="A91" s="649"/>
      <c r="B91" s="651"/>
      <c r="C91" s="651"/>
      <c r="D91" s="654"/>
      <c r="E91" s="657"/>
      <c r="F91" s="659"/>
      <c r="G91" s="427"/>
      <c r="H91" s="662"/>
      <c r="I91" s="664"/>
      <c r="J91" s="643"/>
      <c r="K91" s="645"/>
      <c r="L91" s="645"/>
      <c r="M91" s="647"/>
    </row>
    <row r="92" spans="1:13" ht="15" customHeight="1">
      <c r="A92" s="649"/>
      <c r="B92" s="651"/>
      <c r="C92" s="651"/>
      <c r="D92" s="654"/>
      <c r="E92" s="657"/>
      <c r="F92" s="659"/>
      <c r="G92" s="427"/>
      <c r="H92" s="662"/>
      <c r="I92" s="664"/>
      <c r="J92" s="643"/>
      <c r="K92" s="645"/>
      <c r="L92" s="645"/>
      <c r="M92" s="647"/>
    </row>
    <row r="93" spans="1:13" ht="15" customHeight="1">
      <c r="A93" s="649"/>
      <c r="B93" s="651"/>
      <c r="C93" s="651"/>
      <c r="D93" s="654"/>
      <c r="E93" s="657"/>
      <c r="F93" s="659"/>
      <c r="G93" s="427"/>
      <c r="H93" s="662"/>
      <c r="I93" s="664"/>
      <c r="J93" s="643"/>
      <c r="K93" s="645"/>
      <c r="L93" s="645"/>
      <c r="M93" s="647"/>
    </row>
    <row r="94" spans="1:13" ht="15" customHeight="1">
      <c r="A94" s="649"/>
      <c r="B94" s="651"/>
      <c r="C94" s="651"/>
      <c r="D94" s="654"/>
      <c r="E94" s="657"/>
      <c r="F94" s="659"/>
      <c r="G94" s="427"/>
      <c r="H94" s="662"/>
      <c r="I94" s="664"/>
      <c r="J94" s="643"/>
      <c r="K94" s="645"/>
      <c r="L94" s="645"/>
      <c r="M94" s="647"/>
    </row>
    <row r="95" spans="1:13" ht="15" customHeight="1">
      <c r="A95" s="649"/>
      <c r="B95" s="651"/>
      <c r="C95" s="651"/>
      <c r="D95" s="654"/>
      <c r="E95" s="657"/>
      <c r="F95" s="659"/>
      <c r="G95" s="427"/>
      <c r="H95" s="662"/>
      <c r="I95" s="664"/>
      <c r="J95" s="643"/>
      <c r="K95" s="645"/>
      <c r="L95" s="645"/>
      <c r="M95" s="647"/>
    </row>
    <row r="96" spans="1:13" ht="15" customHeight="1">
      <c r="A96" s="649"/>
      <c r="B96" s="651"/>
      <c r="C96" s="651"/>
      <c r="D96" s="654"/>
      <c r="E96" s="657"/>
      <c r="F96" s="659"/>
      <c r="G96" s="427"/>
      <c r="H96" s="662"/>
      <c r="I96" s="664"/>
      <c r="J96" s="643"/>
      <c r="K96" s="645"/>
      <c r="L96" s="645"/>
      <c r="M96" s="647"/>
    </row>
    <row r="97" spans="1:13" ht="15" customHeight="1">
      <c r="A97" s="649"/>
      <c r="B97" s="651"/>
      <c r="C97" s="651"/>
      <c r="D97" s="654"/>
      <c r="E97" s="657"/>
      <c r="F97" s="659"/>
      <c r="G97" s="427"/>
      <c r="H97" s="662"/>
      <c r="I97" s="664"/>
      <c r="J97" s="643"/>
      <c r="K97" s="645"/>
      <c r="L97" s="645"/>
      <c r="M97" s="647"/>
    </row>
    <row r="98" spans="1:13" ht="15" customHeight="1">
      <c r="A98" s="649"/>
      <c r="B98" s="651"/>
      <c r="C98" s="651"/>
      <c r="D98" s="654"/>
      <c r="E98" s="657"/>
      <c r="F98" s="659"/>
      <c r="G98" s="427"/>
      <c r="H98" s="662"/>
      <c r="I98" s="664"/>
      <c r="J98" s="643"/>
      <c r="K98" s="645"/>
      <c r="L98" s="645"/>
      <c r="M98" s="647"/>
    </row>
    <row r="99" spans="1:13" ht="15.75" customHeight="1" thickBot="1">
      <c r="A99" s="650"/>
      <c r="B99" s="652"/>
      <c r="C99" s="652"/>
      <c r="D99" s="655"/>
      <c r="E99" s="658"/>
      <c r="F99" s="660"/>
      <c r="G99" s="428"/>
      <c r="H99" s="663"/>
      <c r="I99" s="665"/>
      <c r="J99" s="644"/>
      <c r="K99" s="646"/>
      <c r="L99" s="646"/>
      <c r="M99" s="648"/>
    </row>
  </sheetData>
  <mergeCells count="134">
    <mergeCell ref="C4:Q4"/>
    <mergeCell ref="C5:Q5"/>
    <mergeCell ref="C6:Q6"/>
    <mergeCell ref="A70:A79"/>
    <mergeCell ref="B70:B79"/>
    <mergeCell ref="C70:C79"/>
    <mergeCell ref="D70:D79"/>
    <mergeCell ref="E70:E79"/>
    <mergeCell ref="L20:L29"/>
    <mergeCell ref="M20:M29"/>
    <mergeCell ref="B10:B19"/>
    <mergeCell ref="B20:B29"/>
    <mergeCell ref="F20:F29"/>
    <mergeCell ref="A30:A39"/>
    <mergeCell ref="A20:A29"/>
    <mergeCell ref="C20:C29"/>
    <mergeCell ref="D10:D19"/>
    <mergeCell ref="E10:E19"/>
    <mergeCell ref="B30:B39"/>
    <mergeCell ref="C30:C39"/>
    <mergeCell ref="D20:D29"/>
    <mergeCell ref="E20:E29"/>
    <mergeCell ref="D30:D39"/>
    <mergeCell ref="E30:E39"/>
    <mergeCell ref="F30:F39"/>
    <mergeCell ref="G20:G29"/>
    <mergeCell ref="H20:H29"/>
    <mergeCell ref="H7:H8"/>
    <mergeCell ref="I7:J7"/>
    <mergeCell ref="K7:L7"/>
    <mergeCell ref="M7:M8"/>
    <mergeCell ref="A6:B6"/>
    <mergeCell ref="A7:C7"/>
    <mergeCell ref="D7:F7"/>
    <mergeCell ref="G7:G8"/>
    <mergeCell ref="H30:H39"/>
    <mergeCell ref="I30:I39"/>
    <mergeCell ref="K1:M3"/>
    <mergeCell ref="A4:B4"/>
    <mergeCell ref="A5:B5"/>
    <mergeCell ref="A1:B2"/>
    <mergeCell ref="C1:J3"/>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I20:I29"/>
    <mergeCell ref="G30:G39"/>
    <mergeCell ref="A40:A49"/>
    <mergeCell ref="B40:B49"/>
    <mergeCell ref="C40:C49"/>
    <mergeCell ref="D40:D49"/>
    <mergeCell ref="E40:E49"/>
    <mergeCell ref="K40:K49"/>
    <mergeCell ref="L40:L49"/>
    <mergeCell ref="M40:M49"/>
    <mergeCell ref="F40:F49"/>
    <mergeCell ref="G40:G49"/>
    <mergeCell ref="H40:H49"/>
    <mergeCell ref="I40:I49"/>
    <mergeCell ref="J40:J49"/>
    <mergeCell ref="K70:K79"/>
    <mergeCell ref="L70:L79"/>
    <mergeCell ref="L80:L89"/>
    <mergeCell ref="M50:M59"/>
    <mergeCell ref="F50:F59"/>
    <mergeCell ref="G50:G59"/>
    <mergeCell ref="H50:H59"/>
    <mergeCell ref="I50:I59"/>
    <mergeCell ref="J50:J59"/>
    <mergeCell ref="M60:M69"/>
    <mergeCell ref="M70:M79"/>
    <mergeCell ref="F70:F79"/>
    <mergeCell ref="G70:G79"/>
    <mergeCell ref="H70:H79"/>
    <mergeCell ref="I70:I79"/>
    <mergeCell ref="J70:J79"/>
    <mergeCell ref="M80:M89"/>
    <mergeCell ref="A50:A59"/>
    <mergeCell ref="B50:B59"/>
    <mergeCell ref="C50:C59"/>
    <mergeCell ref="D50:D59"/>
    <mergeCell ref="E50:E59"/>
    <mergeCell ref="K50:K59"/>
    <mergeCell ref="L50:L59"/>
    <mergeCell ref="J60:J69"/>
    <mergeCell ref="K60:K69"/>
    <mergeCell ref="L60:L69"/>
    <mergeCell ref="D60:D69"/>
    <mergeCell ref="E60:E69"/>
    <mergeCell ref="F60:F69"/>
    <mergeCell ref="G60:G69"/>
    <mergeCell ref="H60:H69"/>
    <mergeCell ref="I60:I69"/>
    <mergeCell ref="A60:A69"/>
    <mergeCell ref="B60:B69"/>
    <mergeCell ref="C60:C69"/>
    <mergeCell ref="J90:J99"/>
    <mergeCell ref="K90:K99"/>
    <mergeCell ref="L90:L99"/>
    <mergeCell ref="M90:M99"/>
    <mergeCell ref="A80:A89"/>
    <mergeCell ref="B80:B89"/>
    <mergeCell ref="C80:C89"/>
    <mergeCell ref="D80:D89"/>
    <mergeCell ref="E80:E89"/>
    <mergeCell ref="F80:F89"/>
    <mergeCell ref="G80:G89"/>
    <mergeCell ref="H80:H89"/>
    <mergeCell ref="I80:I89"/>
    <mergeCell ref="A90:A99"/>
    <mergeCell ref="B90:B99"/>
    <mergeCell ref="C90:C99"/>
    <mergeCell ref="D90:D99"/>
    <mergeCell ref="E90:E99"/>
    <mergeCell ref="F90:F99"/>
    <mergeCell ref="G90:G99"/>
    <mergeCell ref="H90:H99"/>
    <mergeCell ref="I90:I99"/>
    <mergeCell ref="J80:J89"/>
    <mergeCell ref="K80:K89"/>
  </mergeCells>
  <conditionalFormatting sqref="A7:B7">
    <cfRule type="containsText" dxfId="241" priority="820" operator="containsText" text="1- Bajo">
      <formula>NOT(ISERROR(SEARCH("1- Bajo",A7)))</formula>
    </cfRule>
    <cfRule type="containsText" dxfId="240" priority="815" operator="containsText" text="3- Moderado">
      <formula>NOT(ISERROR(SEARCH("3- Moderado",A7)))</formula>
    </cfRule>
    <cfRule type="containsText" dxfId="239" priority="816" operator="containsText" text="6- Moderado">
      <formula>NOT(ISERROR(SEARCH("6- Moderado",A7)))</formula>
    </cfRule>
    <cfRule type="containsText" dxfId="238" priority="817" operator="containsText" text="4- Moderado">
      <formula>NOT(ISERROR(SEARCH("4- Moderado",A7)))</formula>
    </cfRule>
    <cfRule type="containsText" dxfId="237" priority="818" operator="containsText" text="3- Bajo">
      <formula>NOT(ISERROR(SEARCH("3- Bajo",A7)))</formula>
    </cfRule>
    <cfRule type="containsText" dxfId="236" priority="819" operator="containsText" text="4- Bajo">
      <formula>NOT(ISERROR(SEARCH("4- Bajo",A7)))</formula>
    </cfRule>
  </conditionalFormatting>
  <conditionalFormatting sqref="A10:E10 A20:E20">
    <cfRule type="containsText" dxfId="235" priority="795" operator="containsText" text="4- Bajo">
      <formula>NOT(ISERROR(SEARCH("4- Bajo",A10)))</formula>
    </cfRule>
    <cfRule type="containsText" dxfId="234" priority="794" operator="containsText" text="3- Bajo">
      <formula>NOT(ISERROR(SEARCH("3- Bajo",A10)))</formula>
    </cfRule>
    <cfRule type="containsText" dxfId="233" priority="793" operator="containsText" text="4- Moderado">
      <formula>NOT(ISERROR(SEARCH("4- Moderado",A10)))</formula>
    </cfRule>
    <cfRule type="containsText" dxfId="232" priority="792" operator="containsText" text="6- Moderado">
      <formula>NOT(ISERROR(SEARCH("6- Moderado",A10)))</formula>
    </cfRule>
    <cfRule type="containsText" dxfId="231" priority="791" operator="containsText" text="3- Moderado">
      <formula>NOT(ISERROR(SEARCH("3- Moderado",A10)))</formula>
    </cfRule>
    <cfRule type="containsText" dxfId="230" priority="796" operator="containsText" text="1- Bajo">
      <formula>NOT(ISERROR(SEARCH("1- Bajo",A10)))</formula>
    </cfRule>
  </conditionalFormatting>
  <conditionalFormatting sqref="A30:E30">
    <cfRule type="containsText" dxfId="229" priority="129" operator="containsText" text="3- Moderado">
      <formula>NOT(ISERROR(SEARCH("3- Moderado",A30)))</formula>
    </cfRule>
    <cfRule type="containsText" dxfId="228" priority="133" operator="containsText" text="4- Bajo">
      <formula>NOT(ISERROR(SEARCH("4- Bajo",A30)))</formula>
    </cfRule>
    <cfRule type="containsText" dxfId="227" priority="130" operator="containsText" text="6- Moderado">
      <formula>NOT(ISERROR(SEARCH("6- Moderado",A30)))</formula>
    </cfRule>
    <cfRule type="containsText" dxfId="226" priority="134" operator="containsText" text="1- Bajo">
      <formula>NOT(ISERROR(SEARCH("1- Bajo",A30)))</formula>
    </cfRule>
    <cfRule type="containsText" dxfId="225" priority="132" operator="containsText" text="3- Bajo">
      <formula>NOT(ISERROR(SEARCH("3- Bajo",A30)))</formula>
    </cfRule>
    <cfRule type="containsText" dxfId="224" priority="131" operator="containsText" text="4- Moderado">
      <formula>NOT(ISERROR(SEARCH("4- Moderado",A30)))</formula>
    </cfRule>
  </conditionalFormatting>
  <conditionalFormatting sqref="A40:E40">
    <cfRule type="containsText" dxfId="223" priority="101" operator="containsText" text="3- Moderado">
      <formula>NOT(ISERROR(SEARCH("3- Moderado",A40)))</formula>
    </cfRule>
    <cfRule type="containsText" dxfId="222" priority="106" operator="containsText" text="1- Bajo">
      <formula>NOT(ISERROR(SEARCH("1- Bajo",A40)))</formula>
    </cfRule>
    <cfRule type="containsText" dxfId="221" priority="105" operator="containsText" text="4- Bajo">
      <formula>NOT(ISERROR(SEARCH("4- Bajo",A40)))</formula>
    </cfRule>
    <cfRule type="containsText" dxfId="220" priority="102" operator="containsText" text="6- Moderado">
      <formula>NOT(ISERROR(SEARCH("6- Moderado",A40)))</formula>
    </cfRule>
    <cfRule type="containsText" dxfId="219" priority="103" operator="containsText" text="4- Moderado">
      <formula>NOT(ISERROR(SEARCH("4- Moderado",A40)))</formula>
    </cfRule>
    <cfRule type="containsText" dxfId="218" priority="104" operator="containsText" text="3- Bajo">
      <formula>NOT(ISERROR(SEARCH("3- Bajo",A40)))</formula>
    </cfRule>
  </conditionalFormatting>
  <conditionalFormatting sqref="A50:E50">
    <cfRule type="containsText" dxfId="217" priority="47" operator="containsText" text="4- Moderado">
      <formula>NOT(ISERROR(SEARCH("4- Moderado",A50)))</formula>
    </cfRule>
    <cfRule type="containsText" dxfId="216" priority="48" operator="containsText" text="3- Bajo">
      <formula>NOT(ISERROR(SEARCH("3- Bajo",A50)))</formula>
    </cfRule>
    <cfRule type="containsText" dxfId="215" priority="49" operator="containsText" text="4- Bajo">
      <formula>NOT(ISERROR(SEARCH("4- Bajo",A50)))</formula>
    </cfRule>
    <cfRule type="containsText" dxfId="214" priority="50" operator="containsText" text="1- Bajo">
      <formula>NOT(ISERROR(SEARCH("1- Bajo",A50)))</formula>
    </cfRule>
    <cfRule type="containsText" dxfId="213" priority="45" operator="containsText" text="3- Moderado">
      <formula>NOT(ISERROR(SEARCH("3- Moderado",A50)))</formula>
    </cfRule>
    <cfRule type="containsText" dxfId="212" priority="46" operator="containsText" text="6- Moderado">
      <formula>NOT(ISERROR(SEARCH("6- Moderado",A50)))</formula>
    </cfRule>
  </conditionalFormatting>
  <conditionalFormatting sqref="A60:E60 A70:E70 A80:E80 A90:E90">
    <cfRule type="containsText" dxfId="211" priority="10" operator="containsText" text="4- Moderado">
      <formula>NOT(ISERROR(SEARCH("4- Moderado",A60)))</formula>
    </cfRule>
    <cfRule type="containsText" dxfId="210" priority="9" operator="containsText" text="6- Moderado">
      <formula>NOT(ISERROR(SEARCH("6- Moderado",A60)))</formula>
    </cfRule>
    <cfRule type="containsText" dxfId="209" priority="13" operator="containsText" text="1- Bajo">
      <formula>NOT(ISERROR(SEARCH("1- Bajo",A60)))</formula>
    </cfRule>
    <cfRule type="containsText" dxfId="208" priority="12" operator="containsText" text="4- Bajo">
      <formula>NOT(ISERROR(SEARCH("4- Bajo",A60)))</formula>
    </cfRule>
    <cfRule type="containsText" dxfId="207" priority="11" operator="containsText" text="3- Bajo">
      <formula>NOT(ISERROR(SEARCH("3- Bajo",A60)))</formula>
    </cfRule>
    <cfRule type="containsText" dxfId="206" priority="8" operator="containsText" text="3- Moderado">
      <formula>NOT(ISERROR(SEARCH("3- Moderado",A60)))</formula>
    </cfRule>
  </conditionalFormatting>
  <conditionalFormatting sqref="C8:F8">
    <cfRule type="containsText" dxfId="205" priority="152" operator="containsText" text="1- Bajo">
      <formula>NOT(ISERROR(SEARCH("1- Bajo",C8)))</formula>
    </cfRule>
    <cfRule type="containsText" dxfId="204" priority="147" operator="containsText" text="3- Moderado">
      <formula>NOT(ISERROR(SEARCH("3- Moderado",C8)))</formula>
    </cfRule>
    <cfRule type="containsText" dxfId="203" priority="148" operator="containsText" text="6- Moderado">
      <formula>NOT(ISERROR(SEARCH("6- Moderado",C8)))</formula>
    </cfRule>
    <cfRule type="containsText" dxfId="202" priority="149" operator="containsText" text="4- Moderado">
      <formula>NOT(ISERROR(SEARCH("4- Moderado",C8)))</formula>
    </cfRule>
    <cfRule type="containsText" dxfId="201" priority="150" operator="containsText" text="3- Bajo">
      <formula>NOT(ISERROR(SEARCH("3- Bajo",C8)))</formula>
    </cfRule>
    <cfRule type="containsText" dxfId="200" priority="151" operator="containsText" text="4- Bajo">
      <formula>NOT(ISERROR(SEARCH("4- Bajo",C8)))</formula>
    </cfRule>
  </conditionalFormatting>
  <conditionalFormatting sqref="D10:D99">
    <cfRule type="containsText" dxfId="199" priority="44" operator="containsText" text="Media">
      <formula>NOT(ISERROR(SEARCH("Media",D10)))</formula>
    </cfRule>
    <cfRule type="containsText" dxfId="198" priority="41" operator="containsText" text="Baja">
      <formula>NOT(ISERROR(SEARCH("Baja",D10)))</formula>
    </cfRule>
    <cfRule type="containsText" dxfId="197" priority="40" operator="containsText" text="Alta">
      <formula>NOT(ISERROR(SEARCH("Alta",D10)))</formula>
    </cfRule>
    <cfRule type="containsText" dxfId="196" priority="39" operator="containsText" text="Muy Alta">
      <formula>NOT(ISERROR(SEARCH("Muy Alta",D10)))</formula>
    </cfRule>
    <cfRule type="containsText" dxfId="195" priority="42" operator="containsText" text="Muy Baja">
      <formula>NOT(ISERROR(SEARCH("Muy Baja",D10)))</formula>
    </cfRule>
  </conditionalFormatting>
  <conditionalFormatting sqref="E10:E99">
    <cfRule type="containsText" dxfId="194" priority="38" operator="containsText" text="Leve">
      <formula>NOT(ISERROR(SEARCH("Leve",E10)))</formula>
    </cfRule>
    <cfRule type="containsText" dxfId="193" priority="37" operator="containsText" text="Menor">
      <formula>NOT(ISERROR(SEARCH("Menor",E10)))</formula>
    </cfRule>
    <cfRule type="containsText" dxfId="192" priority="35" operator="containsText" text="Catastrófico">
      <formula>NOT(ISERROR(SEARCH("Catastrófico",E10)))</formula>
    </cfRule>
    <cfRule type="containsText" dxfId="191" priority="36" operator="containsText" text="Mayor">
      <formula>NOT(ISERROR(SEARCH("Mayor",E10)))</formula>
    </cfRule>
  </conditionalFormatting>
  <conditionalFormatting sqref="E10:F99">
    <cfRule type="containsText" dxfId="190"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99">
    <cfRule type="containsText" dxfId="189" priority="60" operator="containsText" text="Alto">
      <formula>NOT(ISERROR(SEARCH("Alto",F10)))</formula>
    </cfRule>
    <cfRule type="containsText" dxfId="188" priority="58" operator="containsText" text="Bajo">
      <formula>NOT(ISERROR(SEARCH("Bajo",F10)))</formula>
    </cfRule>
    <cfRule type="containsText" dxfId="187" priority="59" operator="containsText" text="Moderado">
      <formula>NOT(ISERROR(SEARCH("Moderado",F10)))</formula>
    </cfRule>
    <cfRule type="containsText" dxfId="186"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99">
    <cfRule type="colorScale" priority="142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A00-000000000000}"/>
    <dataValidation allowBlank="1" showInputMessage="1" showErrorMessage="1" prompt="Seleccionar si el responsable es el responsable de las acciones es el nivel central" sqref="I7:I8" xr:uid="{00000000-0002-0000-0A00-000001000000}"/>
    <dataValidation allowBlank="1" showInputMessage="1" showErrorMessage="1" prompt="Describir las actividades que se van a desarrollar para el proyecto" sqref="H7" xr:uid="{00000000-0002-0000-0A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99"/>
  <sheetViews>
    <sheetView showGridLines="0" zoomScale="55" zoomScaleNormal="55" workbookViewId="0">
      <selection activeCell="C4" sqref="C4:Q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76"/>
      <c r="B1" s="677"/>
      <c r="C1" s="680"/>
      <c r="D1" s="680"/>
      <c r="E1" s="680"/>
      <c r="F1" s="680"/>
      <c r="G1" s="680"/>
      <c r="H1" s="680"/>
      <c r="I1" s="680"/>
      <c r="J1" s="681"/>
      <c r="K1" s="675"/>
      <c r="L1" s="675"/>
      <c r="M1" s="67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78"/>
      <c r="B2" s="679"/>
      <c r="C2" s="682"/>
      <c r="D2" s="682"/>
      <c r="E2" s="682"/>
      <c r="F2" s="682"/>
      <c r="G2" s="682"/>
      <c r="H2" s="682"/>
      <c r="I2" s="682"/>
      <c r="J2" s="683"/>
      <c r="K2" s="675"/>
      <c r="L2" s="675"/>
      <c r="M2" s="67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82"/>
      <c r="D3" s="682"/>
      <c r="E3" s="682"/>
      <c r="F3" s="682"/>
      <c r="G3" s="682"/>
      <c r="H3" s="682"/>
      <c r="I3" s="682"/>
      <c r="J3" s="683"/>
      <c r="K3" s="675"/>
      <c r="L3" s="675"/>
      <c r="M3" s="67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63.75" customHeight="1">
      <c r="A4" s="570" t="s">
        <v>257</v>
      </c>
      <c r="B4" s="570"/>
      <c r="C4" s="571" t="s">
        <v>516</v>
      </c>
      <c r="D4" s="571"/>
      <c r="E4" s="571"/>
      <c r="F4" s="571"/>
      <c r="G4" s="571"/>
      <c r="H4" s="571"/>
      <c r="I4" s="571"/>
      <c r="J4" s="571"/>
      <c r="K4" s="571"/>
      <c r="L4" s="571"/>
      <c r="M4" s="571"/>
      <c r="N4" s="571"/>
      <c r="O4" s="571"/>
      <c r="P4" s="571"/>
      <c r="Q4" s="571"/>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0" t="s">
        <v>258</v>
      </c>
      <c r="B5" s="570"/>
      <c r="C5" s="571" t="s">
        <v>517</v>
      </c>
      <c r="D5" s="571"/>
      <c r="E5" s="571"/>
      <c r="F5" s="571"/>
      <c r="G5" s="571"/>
      <c r="H5" s="571"/>
      <c r="I5" s="571"/>
      <c r="J5" s="571"/>
      <c r="K5" s="571"/>
      <c r="L5" s="571"/>
      <c r="M5" s="571"/>
      <c r="N5" s="571"/>
      <c r="O5" s="571"/>
      <c r="P5" s="571"/>
      <c r="Q5" s="571"/>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0" t="s">
        <v>259</v>
      </c>
      <c r="B6" s="570"/>
      <c r="C6" s="571" t="s">
        <v>518</v>
      </c>
      <c r="D6" s="572"/>
      <c r="E6" s="572"/>
      <c r="F6" s="572"/>
      <c r="G6" s="572"/>
      <c r="H6" s="572"/>
      <c r="I6" s="572"/>
      <c r="J6" s="572"/>
      <c r="K6" s="572"/>
      <c r="L6" s="572"/>
      <c r="M6" s="572"/>
      <c r="N6" s="572"/>
      <c r="O6" s="572"/>
      <c r="P6" s="572"/>
      <c r="Q6" s="572"/>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95" t="s">
        <v>442</v>
      </c>
      <c r="B7" s="696"/>
      <c r="C7" s="697"/>
      <c r="D7" s="698" t="s">
        <v>443</v>
      </c>
      <c r="E7" s="698"/>
      <c r="F7" s="698"/>
      <c r="G7" s="699" t="s">
        <v>444</v>
      </c>
      <c r="H7" s="690" t="s">
        <v>445</v>
      </c>
      <c r="I7" s="692" t="s">
        <v>446</v>
      </c>
      <c r="J7" s="693"/>
      <c r="K7" s="692" t="s">
        <v>447</v>
      </c>
      <c r="L7" s="693"/>
      <c r="M7" s="694" t="s">
        <v>455</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99"/>
      <c r="H8" s="691"/>
      <c r="I8" s="28" t="s">
        <v>451</v>
      </c>
      <c r="J8" s="28" t="s">
        <v>452</v>
      </c>
      <c r="K8" s="28" t="s">
        <v>453</v>
      </c>
      <c r="L8" s="28" t="s">
        <v>454</v>
      </c>
      <c r="M8" s="69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4"/>
      <c r="B9" s="685"/>
      <c r="C9" s="685"/>
      <c r="D9" s="685"/>
      <c r="E9" s="685"/>
      <c r="F9" s="685"/>
      <c r="G9" s="685"/>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6">
        <f>'7- Mapa Final'!A10</f>
        <v>1</v>
      </c>
      <c r="B10" s="687" t="str">
        <f>'7- Mapa Final'!B10</f>
        <v>Vencimiento de Términos</v>
      </c>
      <c r="C10" s="687" t="str">
        <f>'7- Mapa Final'!C10</f>
        <v>Se realizan  actuaciones procesales o se da  respuesta a las solicitudes de los usuarios de la administración de justicia en materia penal, después del  término legal establecido para decidir sobre los conflictos presentados a los jueces.</v>
      </c>
      <c r="D10" s="701" t="str">
        <f>'7- Mapa Final'!J10</f>
        <v>Baja - 2</v>
      </c>
      <c r="E10" s="702" t="str">
        <f>'7- Mapa Final'!K10</f>
        <v>Menor - 2</v>
      </c>
      <c r="F10" s="688" t="str">
        <f>'7- Mapa Final'!M10</f>
        <v>Moderado - 4</v>
      </c>
      <c r="G10" s="426" t="s">
        <v>346</v>
      </c>
      <c r="H10" s="689"/>
      <c r="I10" s="689"/>
      <c r="J10" s="689"/>
      <c r="K10" s="689"/>
      <c r="L10" s="689"/>
      <c r="M10" s="70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9"/>
      <c r="B11" s="651"/>
      <c r="C11" s="651"/>
      <c r="D11" s="654"/>
      <c r="E11" s="657"/>
      <c r="F11" s="659"/>
      <c r="G11" s="427"/>
      <c r="H11" s="664"/>
      <c r="I11" s="664"/>
      <c r="J11" s="664"/>
      <c r="K11" s="664"/>
      <c r="L11" s="664"/>
      <c r="M11" s="670"/>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9"/>
      <c r="B12" s="651"/>
      <c r="C12" s="651"/>
      <c r="D12" s="654"/>
      <c r="E12" s="657"/>
      <c r="F12" s="659"/>
      <c r="G12" s="427"/>
      <c r="H12" s="664"/>
      <c r="I12" s="664"/>
      <c r="J12" s="664"/>
      <c r="K12" s="664"/>
      <c r="L12" s="664"/>
      <c r="M12" s="670"/>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9"/>
      <c r="B13" s="651"/>
      <c r="C13" s="651"/>
      <c r="D13" s="654"/>
      <c r="E13" s="657"/>
      <c r="F13" s="659"/>
      <c r="G13" s="427"/>
      <c r="H13" s="664"/>
      <c r="I13" s="664"/>
      <c r="J13" s="664"/>
      <c r="K13" s="664"/>
      <c r="L13" s="664"/>
      <c r="M13" s="670"/>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9"/>
      <c r="B14" s="651"/>
      <c r="C14" s="651"/>
      <c r="D14" s="654"/>
      <c r="E14" s="657"/>
      <c r="F14" s="659"/>
      <c r="G14" s="427"/>
      <c r="H14" s="664"/>
      <c r="I14" s="664"/>
      <c r="J14" s="664"/>
      <c r="K14" s="664"/>
      <c r="L14" s="664"/>
      <c r="M14" s="670"/>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9"/>
      <c r="B15" s="651"/>
      <c r="C15" s="651"/>
      <c r="D15" s="654"/>
      <c r="E15" s="657"/>
      <c r="F15" s="659"/>
      <c r="G15" s="427"/>
      <c r="H15" s="664"/>
      <c r="I15" s="664"/>
      <c r="J15" s="664"/>
      <c r="K15" s="664"/>
      <c r="L15" s="664"/>
      <c r="M15" s="670"/>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9"/>
      <c r="B16" s="651"/>
      <c r="C16" s="651"/>
      <c r="D16" s="654"/>
      <c r="E16" s="657"/>
      <c r="F16" s="659"/>
      <c r="G16" s="427"/>
      <c r="H16" s="664"/>
      <c r="I16" s="664"/>
      <c r="J16" s="664"/>
      <c r="K16" s="664"/>
      <c r="L16" s="664"/>
      <c r="M16" s="670"/>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9"/>
      <c r="B17" s="651"/>
      <c r="C17" s="651"/>
      <c r="D17" s="654"/>
      <c r="E17" s="657"/>
      <c r="F17" s="659"/>
      <c r="G17" s="427"/>
      <c r="H17" s="664"/>
      <c r="I17" s="664"/>
      <c r="J17" s="664"/>
      <c r="K17" s="664"/>
      <c r="L17" s="664"/>
      <c r="M17" s="670"/>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9"/>
      <c r="B18" s="651"/>
      <c r="C18" s="651"/>
      <c r="D18" s="654"/>
      <c r="E18" s="657"/>
      <c r="F18" s="659"/>
      <c r="G18" s="427"/>
      <c r="H18" s="664"/>
      <c r="I18" s="664"/>
      <c r="J18" s="664"/>
      <c r="K18" s="664"/>
      <c r="L18" s="664"/>
      <c r="M18" s="670"/>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9"/>
      <c r="B19" s="651"/>
      <c r="C19" s="651"/>
      <c r="D19" s="654"/>
      <c r="E19" s="657"/>
      <c r="F19" s="659"/>
      <c r="G19" s="427"/>
      <c r="H19" s="664"/>
      <c r="I19" s="664"/>
      <c r="J19" s="664"/>
      <c r="K19" s="664"/>
      <c r="L19" s="664"/>
      <c r="M19" s="670"/>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9">
        <f>'7- Mapa Final'!A20</f>
        <v>2</v>
      </c>
      <c r="B20" s="651" t="str">
        <f>'7- Mapa Final'!B20</f>
        <v xml:space="preserve">Incumplimientos en la realizacion de audiencias </v>
      </c>
      <c r="C20" s="651" t="str">
        <f>'7- Mapa Final'!C20</f>
        <v xml:space="preserve">No se atiende la  solicitud  de un fiscal o parte interesada para la realización de una audiencia preliminar o no se cumple  la programción de audiencias de Conocimiento. </v>
      </c>
      <c r="D20" s="653" t="str">
        <f>'7- Mapa Final'!J20</f>
        <v>Baja - 2</v>
      </c>
      <c r="E20" s="656" t="str">
        <f>'7- Mapa Final'!K20</f>
        <v>Menor - 2</v>
      </c>
      <c r="F20" s="659" t="str">
        <f>'7- Mapa Final'!M20</f>
        <v>Moderado - 4</v>
      </c>
      <c r="G20" s="427"/>
      <c r="H20" s="664"/>
      <c r="I20" s="664"/>
      <c r="J20" s="664"/>
      <c r="K20" s="664"/>
      <c r="L20" s="664"/>
      <c r="M20" s="67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9"/>
      <c r="B21" s="651"/>
      <c r="C21" s="651"/>
      <c r="D21" s="654"/>
      <c r="E21" s="657"/>
      <c r="F21" s="659"/>
      <c r="G21" s="427"/>
      <c r="H21" s="664"/>
      <c r="I21" s="664"/>
      <c r="J21" s="664"/>
      <c r="K21" s="664"/>
      <c r="L21" s="664"/>
      <c r="M21" s="67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9"/>
      <c r="B22" s="651"/>
      <c r="C22" s="651"/>
      <c r="D22" s="654"/>
      <c r="E22" s="657"/>
      <c r="F22" s="659"/>
      <c r="G22" s="427"/>
      <c r="H22" s="664"/>
      <c r="I22" s="664"/>
      <c r="J22" s="664"/>
      <c r="K22" s="664"/>
      <c r="L22" s="664"/>
      <c r="M22" s="67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9"/>
      <c r="B23" s="651"/>
      <c r="C23" s="651"/>
      <c r="D23" s="654"/>
      <c r="E23" s="657"/>
      <c r="F23" s="659"/>
      <c r="G23" s="427"/>
      <c r="H23" s="664"/>
      <c r="I23" s="664"/>
      <c r="J23" s="664"/>
      <c r="K23" s="664"/>
      <c r="L23" s="664"/>
      <c r="M23" s="67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9"/>
      <c r="B24" s="651"/>
      <c r="C24" s="651"/>
      <c r="D24" s="654"/>
      <c r="E24" s="657"/>
      <c r="F24" s="659"/>
      <c r="G24" s="427"/>
      <c r="H24" s="664"/>
      <c r="I24" s="664"/>
      <c r="J24" s="664"/>
      <c r="K24" s="664"/>
      <c r="L24" s="664"/>
      <c r="M24" s="67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9"/>
      <c r="B25" s="651"/>
      <c r="C25" s="651"/>
      <c r="D25" s="654"/>
      <c r="E25" s="657"/>
      <c r="F25" s="659"/>
      <c r="G25" s="427"/>
      <c r="H25" s="664"/>
      <c r="I25" s="664"/>
      <c r="J25" s="664"/>
      <c r="K25" s="664"/>
      <c r="L25" s="664"/>
      <c r="M25" s="670"/>
      <c r="N25" s="33"/>
      <c r="O25" s="33"/>
    </row>
    <row r="26" spans="1:169">
      <c r="A26" s="649"/>
      <c r="B26" s="651"/>
      <c r="C26" s="651"/>
      <c r="D26" s="654"/>
      <c r="E26" s="657"/>
      <c r="F26" s="659"/>
      <c r="G26" s="427"/>
      <c r="H26" s="664"/>
      <c r="I26" s="664"/>
      <c r="J26" s="664"/>
      <c r="K26" s="664"/>
      <c r="L26" s="664"/>
      <c r="M26" s="670"/>
      <c r="N26" s="33"/>
      <c r="O26" s="33"/>
    </row>
    <row r="27" spans="1:169">
      <c r="A27" s="649"/>
      <c r="B27" s="651"/>
      <c r="C27" s="651"/>
      <c r="D27" s="654"/>
      <c r="E27" s="657"/>
      <c r="F27" s="659"/>
      <c r="G27" s="427"/>
      <c r="H27" s="664"/>
      <c r="I27" s="664"/>
      <c r="J27" s="664"/>
      <c r="K27" s="664"/>
      <c r="L27" s="664"/>
      <c r="M27" s="670"/>
      <c r="N27" s="33"/>
      <c r="O27" s="33"/>
    </row>
    <row r="28" spans="1:169">
      <c r="A28" s="649"/>
      <c r="B28" s="651"/>
      <c r="C28" s="651"/>
      <c r="D28" s="654"/>
      <c r="E28" s="657"/>
      <c r="F28" s="659"/>
      <c r="G28" s="427"/>
      <c r="H28" s="664"/>
      <c r="I28" s="664"/>
      <c r="J28" s="664"/>
      <c r="K28" s="664"/>
      <c r="L28" s="664"/>
      <c r="M28" s="670"/>
      <c r="N28" s="33"/>
      <c r="O28" s="33"/>
    </row>
    <row r="29" spans="1:169">
      <c r="A29" s="649"/>
      <c r="B29" s="651"/>
      <c r="C29" s="651"/>
      <c r="D29" s="654"/>
      <c r="E29" s="657"/>
      <c r="F29" s="659"/>
      <c r="G29" s="427"/>
      <c r="H29" s="664"/>
      <c r="I29" s="664"/>
      <c r="J29" s="664"/>
      <c r="K29" s="664"/>
      <c r="L29" s="664"/>
      <c r="M29" s="670"/>
      <c r="N29" s="33"/>
      <c r="O29" s="33"/>
    </row>
    <row r="30" spans="1:169" s="25" customFormat="1" ht="12.75">
      <c r="A30" s="649">
        <f>'7- Mapa Final'!A30</f>
        <v>3</v>
      </c>
      <c r="B30" s="651" t="str">
        <f>'7- Mapa Final'!B30</f>
        <v xml:space="preserve"> No efectuar las notificaciones
o efectuarlas  sin el cumplimiento de los requisitos</v>
      </c>
      <c r="C30" s="651" t="str">
        <f>'7- Mapa Final'!C30</f>
        <v>No se realizan las  notificaciones , no se erfectuan  oportunamente o no se aplica la normatividad.
 (Aca esta como riesgo porque es el producto de este proceso)</v>
      </c>
      <c r="D30" s="653" t="str">
        <f>'7- Mapa Final'!J30</f>
        <v>Muy Baja - 1</v>
      </c>
      <c r="E30" s="656" t="str">
        <f>'7- Mapa Final'!K30</f>
        <v>Leve - 1</v>
      </c>
      <c r="F30" s="659" t="str">
        <f>'7- Mapa Final'!M30</f>
        <v>Bajo - 1</v>
      </c>
      <c r="G30" s="427"/>
      <c r="H30" s="664"/>
      <c r="I30" s="664"/>
      <c r="J30" s="664"/>
      <c r="K30" s="664"/>
      <c r="L30" s="664"/>
      <c r="M30" s="67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9"/>
      <c r="B31" s="651"/>
      <c r="C31" s="651"/>
      <c r="D31" s="654"/>
      <c r="E31" s="657"/>
      <c r="F31" s="659"/>
      <c r="G31" s="427"/>
      <c r="H31" s="664"/>
      <c r="I31" s="664"/>
      <c r="J31" s="664"/>
      <c r="K31" s="664"/>
      <c r="L31" s="664"/>
      <c r="M31" s="670"/>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9"/>
      <c r="B32" s="651"/>
      <c r="C32" s="651"/>
      <c r="D32" s="654"/>
      <c r="E32" s="657"/>
      <c r="F32" s="659"/>
      <c r="G32" s="427"/>
      <c r="H32" s="664"/>
      <c r="I32" s="664"/>
      <c r="J32" s="664"/>
      <c r="K32" s="664"/>
      <c r="L32" s="664"/>
      <c r="M32" s="670"/>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9"/>
      <c r="B33" s="651"/>
      <c r="C33" s="651"/>
      <c r="D33" s="654"/>
      <c r="E33" s="657"/>
      <c r="F33" s="659"/>
      <c r="G33" s="427"/>
      <c r="H33" s="664"/>
      <c r="I33" s="664"/>
      <c r="J33" s="664"/>
      <c r="K33" s="664"/>
      <c r="L33" s="664"/>
      <c r="M33" s="670"/>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9"/>
      <c r="B34" s="651"/>
      <c r="C34" s="651"/>
      <c r="D34" s="654"/>
      <c r="E34" s="657"/>
      <c r="F34" s="659"/>
      <c r="G34" s="427"/>
      <c r="H34" s="664"/>
      <c r="I34" s="664"/>
      <c r="J34" s="664"/>
      <c r="K34" s="664"/>
      <c r="L34" s="664"/>
      <c r="M34" s="670"/>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9"/>
      <c r="B35" s="651"/>
      <c r="C35" s="651"/>
      <c r="D35" s="654"/>
      <c r="E35" s="657"/>
      <c r="F35" s="659"/>
      <c r="G35" s="427"/>
      <c r="H35" s="664"/>
      <c r="I35" s="664"/>
      <c r="J35" s="664"/>
      <c r="K35" s="664"/>
      <c r="L35" s="664"/>
      <c r="M35" s="670"/>
      <c r="N35" s="33"/>
      <c r="O35" s="33"/>
    </row>
    <row r="36" spans="1:169">
      <c r="A36" s="649"/>
      <c r="B36" s="651"/>
      <c r="C36" s="651"/>
      <c r="D36" s="654"/>
      <c r="E36" s="657"/>
      <c r="F36" s="659"/>
      <c r="G36" s="427"/>
      <c r="H36" s="664"/>
      <c r="I36" s="664"/>
      <c r="J36" s="664"/>
      <c r="K36" s="664"/>
      <c r="L36" s="664"/>
      <c r="M36" s="670"/>
      <c r="N36" s="33"/>
      <c r="O36" s="33"/>
    </row>
    <row r="37" spans="1:169">
      <c r="A37" s="649"/>
      <c r="B37" s="651"/>
      <c r="C37" s="651"/>
      <c r="D37" s="654"/>
      <c r="E37" s="657"/>
      <c r="F37" s="659"/>
      <c r="G37" s="427"/>
      <c r="H37" s="664"/>
      <c r="I37" s="664"/>
      <c r="J37" s="664"/>
      <c r="K37" s="664"/>
      <c r="L37" s="664"/>
      <c r="M37" s="670"/>
      <c r="N37" s="33"/>
      <c r="O37" s="33"/>
    </row>
    <row r="38" spans="1:169">
      <c r="A38" s="649"/>
      <c r="B38" s="651"/>
      <c r="C38" s="651"/>
      <c r="D38" s="654"/>
      <c r="E38" s="657"/>
      <c r="F38" s="659"/>
      <c r="G38" s="427"/>
      <c r="H38" s="664"/>
      <c r="I38" s="664"/>
      <c r="J38" s="664"/>
      <c r="K38" s="664"/>
      <c r="L38" s="664"/>
      <c r="M38" s="670"/>
      <c r="N38" s="33"/>
      <c r="O38" s="33"/>
    </row>
    <row r="39" spans="1:169">
      <c r="A39" s="649"/>
      <c r="B39" s="651"/>
      <c r="C39" s="651"/>
      <c r="D39" s="654"/>
      <c r="E39" s="657"/>
      <c r="F39" s="659"/>
      <c r="G39" s="427"/>
      <c r="H39" s="664"/>
      <c r="I39" s="664"/>
      <c r="J39" s="664"/>
      <c r="K39" s="664"/>
      <c r="L39" s="664"/>
      <c r="M39" s="670"/>
      <c r="N39" s="33"/>
      <c r="O39" s="33"/>
    </row>
    <row r="40" spans="1:169" s="25" customFormat="1" ht="12.75">
      <c r="A40" s="649">
        <f>'7- Mapa Final'!A40</f>
        <v>4</v>
      </c>
      <c r="B40" s="651" t="str">
        <f>'7- Mapa Final'!B40</f>
        <v>No efectuar el reparto judicial o hacerlo incumpliendo los requisitos</v>
      </c>
      <c r="C40" s="651" t="str">
        <f>'7- Mapa Final'!C40</f>
        <v xml:space="preserve">No realizar el reparto o hacerlo incumpliendo los principios  y condiciones reglamentarias establecidas.
</v>
      </c>
      <c r="D40" s="653" t="str">
        <f>'7- Mapa Final'!J40</f>
        <v>Muy Baja - 1</v>
      </c>
      <c r="E40" s="656" t="str">
        <f>'7- Mapa Final'!K40</f>
        <v>Leve - 1</v>
      </c>
      <c r="F40" s="659" t="str">
        <f>'7- Mapa Final'!M40</f>
        <v>Bajo - 1</v>
      </c>
      <c r="G40" s="427"/>
      <c r="H40" s="664"/>
      <c r="I40" s="664"/>
      <c r="J40" s="664"/>
      <c r="K40" s="664"/>
      <c r="L40" s="664"/>
      <c r="M40" s="67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9"/>
      <c r="B41" s="651"/>
      <c r="C41" s="651"/>
      <c r="D41" s="654"/>
      <c r="E41" s="657"/>
      <c r="F41" s="659"/>
      <c r="G41" s="427"/>
      <c r="H41" s="664"/>
      <c r="I41" s="664"/>
      <c r="J41" s="664"/>
      <c r="K41" s="664"/>
      <c r="L41" s="664"/>
      <c r="M41" s="670"/>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9"/>
      <c r="B42" s="651"/>
      <c r="C42" s="651"/>
      <c r="D42" s="654"/>
      <c r="E42" s="657"/>
      <c r="F42" s="659"/>
      <c r="G42" s="427"/>
      <c r="H42" s="664"/>
      <c r="I42" s="664"/>
      <c r="J42" s="664"/>
      <c r="K42" s="664"/>
      <c r="L42" s="664"/>
      <c r="M42" s="670"/>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9"/>
      <c r="B43" s="651"/>
      <c r="C43" s="651"/>
      <c r="D43" s="654"/>
      <c r="E43" s="657"/>
      <c r="F43" s="659"/>
      <c r="G43" s="427"/>
      <c r="H43" s="664"/>
      <c r="I43" s="664"/>
      <c r="J43" s="664"/>
      <c r="K43" s="664"/>
      <c r="L43" s="664"/>
      <c r="M43" s="670"/>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9"/>
      <c r="B44" s="651"/>
      <c r="C44" s="651"/>
      <c r="D44" s="654"/>
      <c r="E44" s="657"/>
      <c r="F44" s="659"/>
      <c r="G44" s="427"/>
      <c r="H44" s="664"/>
      <c r="I44" s="664"/>
      <c r="J44" s="664"/>
      <c r="K44" s="664"/>
      <c r="L44" s="664"/>
      <c r="M44" s="670"/>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9"/>
      <c r="B45" s="651"/>
      <c r="C45" s="651"/>
      <c r="D45" s="654"/>
      <c r="E45" s="657"/>
      <c r="F45" s="659"/>
      <c r="G45" s="427"/>
      <c r="H45" s="664"/>
      <c r="I45" s="664"/>
      <c r="J45" s="664"/>
      <c r="K45" s="664"/>
      <c r="L45" s="664"/>
      <c r="M45" s="670"/>
      <c r="N45" s="33"/>
      <c r="O45" s="33"/>
    </row>
    <row r="46" spans="1:169">
      <c r="A46" s="649"/>
      <c r="B46" s="651"/>
      <c r="C46" s="651"/>
      <c r="D46" s="654"/>
      <c r="E46" s="657"/>
      <c r="F46" s="659"/>
      <c r="G46" s="427"/>
      <c r="H46" s="664"/>
      <c r="I46" s="664"/>
      <c r="J46" s="664"/>
      <c r="K46" s="664"/>
      <c r="L46" s="664"/>
      <c r="M46" s="670"/>
      <c r="N46" s="33"/>
      <c r="O46" s="33"/>
    </row>
    <row r="47" spans="1:169">
      <c r="A47" s="649"/>
      <c r="B47" s="651"/>
      <c r="C47" s="651"/>
      <c r="D47" s="654"/>
      <c r="E47" s="657"/>
      <c r="F47" s="659"/>
      <c r="G47" s="427"/>
      <c r="H47" s="664"/>
      <c r="I47" s="664"/>
      <c r="J47" s="664"/>
      <c r="K47" s="664"/>
      <c r="L47" s="664"/>
      <c r="M47" s="670"/>
      <c r="N47" s="33"/>
      <c r="O47" s="33"/>
    </row>
    <row r="48" spans="1:169">
      <c r="A48" s="649"/>
      <c r="B48" s="651"/>
      <c r="C48" s="651"/>
      <c r="D48" s="654"/>
      <c r="E48" s="657"/>
      <c r="F48" s="659"/>
      <c r="G48" s="427"/>
      <c r="H48" s="664"/>
      <c r="I48" s="664"/>
      <c r="J48" s="664"/>
      <c r="K48" s="664"/>
      <c r="L48" s="664"/>
      <c r="M48" s="670"/>
      <c r="N48" s="33"/>
      <c r="O48" s="33"/>
    </row>
    <row r="49" spans="1:169">
      <c r="A49" s="649"/>
      <c r="B49" s="651"/>
      <c r="C49" s="651"/>
      <c r="D49" s="654"/>
      <c r="E49" s="657"/>
      <c r="F49" s="659"/>
      <c r="G49" s="427"/>
      <c r="H49" s="664"/>
      <c r="I49" s="664"/>
      <c r="J49" s="664"/>
      <c r="K49" s="664"/>
      <c r="L49" s="664"/>
      <c r="M49" s="670"/>
      <c r="N49" s="33"/>
      <c r="O49" s="33"/>
    </row>
    <row r="50" spans="1:169" s="25" customFormat="1" ht="12.75">
      <c r="A50" s="649">
        <v>5</v>
      </c>
      <c r="B50" s="651" t="str">
        <f>'7- Mapa Final'!B50</f>
        <v>Pérdida de documentos</v>
      </c>
      <c r="C50" s="651" t="str">
        <f>'7- Mapa Final'!C50</f>
        <v>Extravío temporal o definitivo de los  documentos de los procesos judiciales</v>
      </c>
      <c r="D50" s="653" t="str">
        <f>'7- Mapa Final'!J50</f>
        <v>Muy Baja - 1</v>
      </c>
      <c r="E50" s="656" t="str">
        <f>'7- Mapa Final'!K50</f>
        <v>Mayor - 4</v>
      </c>
      <c r="F50" s="659" t="str">
        <f>'7- Mapa Final'!M50</f>
        <v>Alto  - 4</v>
      </c>
      <c r="G50" s="427"/>
      <c r="H50" s="664"/>
      <c r="I50" s="664"/>
      <c r="J50" s="664"/>
      <c r="K50" s="664"/>
      <c r="L50" s="664"/>
      <c r="M50" s="67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9"/>
      <c r="B51" s="651"/>
      <c r="C51" s="651"/>
      <c r="D51" s="654"/>
      <c r="E51" s="657"/>
      <c r="F51" s="659"/>
      <c r="G51" s="427"/>
      <c r="H51" s="664"/>
      <c r="I51" s="664"/>
      <c r="J51" s="664"/>
      <c r="K51" s="664"/>
      <c r="L51" s="664"/>
      <c r="M51" s="670"/>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9"/>
      <c r="B52" s="651"/>
      <c r="C52" s="651"/>
      <c r="D52" s="654"/>
      <c r="E52" s="657"/>
      <c r="F52" s="659"/>
      <c r="G52" s="427"/>
      <c r="H52" s="664"/>
      <c r="I52" s="664"/>
      <c r="J52" s="664"/>
      <c r="K52" s="664"/>
      <c r="L52" s="664"/>
      <c r="M52" s="670"/>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9"/>
      <c r="B53" s="651"/>
      <c r="C53" s="651"/>
      <c r="D53" s="654"/>
      <c r="E53" s="657"/>
      <c r="F53" s="659"/>
      <c r="G53" s="427"/>
      <c r="H53" s="664"/>
      <c r="I53" s="664"/>
      <c r="J53" s="664"/>
      <c r="K53" s="664"/>
      <c r="L53" s="664"/>
      <c r="M53" s="670"/>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9"/>
      <c r="B54" s="651"/>
      <c r="C54" s="651"/>
      <c r="D54" s="654"/>
      <c r="E54" s="657"/>
      <c r="F54" s="659"/>
      <c r="G54" s="427"/>
      <c r="H54" s="664"/>
      <c r="I54" s="664"/>
      <c r="J54" s="664"/>
      <c r="K54" s="664"/>
      <c r="L54" s="664"/>
      <c r="M54" s="670"/>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9"/>
      <c r="B55" s="651"/>
      <c r="C55" s="651"/>
      <c r="D55" s="654"/>
      <c r="E55" s="657"/>
      <c r="F55" s="659"/>
      <c r="G55" s="427"/>
      <c r="H55" s="664"/>
      <c r="I55" s="664"/>
      <c r="J55" s="664"/>
      <c r="K55" s="664"/>
      <c r="L55" s="664"/>
      <c r="M55" s="670"/>
      <c r="N55" s="33"/>
      <c r="O55" s="33"/>
    </row>
    <row r="56" spans="1:169">
      <c r="A56" s="649"/>
      <c r="B56" s="651"/>
      <c r="C56" s="651"/>
      <c r="D56" s="654"/>
      <c r="E56" s="657"/>
      <c r="F56" s="659"/>
      <c r="G56" s="427"/>
      <c r="H56" s="664"/>
      <c r="I56" s="664"/>
      <c r="J56" s="664"/>
      <c r="K56" s="664"/>
      <c r="L56" s="664"/>
      <c r="M56" s="670"/>
      <c r="N56" s="33"/>
      <c r="O56" s="33"/>
    </row>
    <row r="57" spans="1:169">
      <c r="A57" s="649"/>
      <c r="B57" s="651"/>
      <c r="C57" s="651"/>
      <c r="D57" s="654"/>
      <c r="E57" s="657"/>
      <c r="F57" s="659"/>
      <c r="G57" s="427"/>
      <c r="H57" s="664"/>
      <c r="I57" s="664"/>
      <c r="J57" s="664"/>
      <c r="K57" s="664"/>
      <c r="L57" s="664"/>
      <c r="M57" s="670"/>
      <c r="N57" s="33"/>
      <c r="O57" s="33"/>
    </row>
    <row r="58" spans="1:169">
      <c r="A58" s="649"/>
      <c r="B58" s="651"/>
      <c r="C58" s="651"/>
      <c r="D58" s="654"/>
      <c r="E58" s="657"/>
      <c r="F58" s="659"/>
      <c r="G58" s="427"/>
      <c r="H58" s="664"/>
      <c r="I58" s="664"/>
      <c r="J58" s="664"/>
      <c r="K58" s="664"/>
      <c r="L58" s="664"/>
      <c r="M58" s="670"/>
      <c r="N58" s="33"/>
      <c r="O58" s="33"/>
    </row>
    <row r="59" spans="1:169" ht="15.75" thickBot="1">
      <c r="A59" s="650"/>
      <c r="B59" s="652"/>
      <c r="C59" s="652"/>
      <c r="D59" s="655"/>
      <c r="E59" s="658"/>
      <c r="F59" s="660"/>
      <c r="G59" s="428"/>
      <c r="H59" s="665"/>
      <c r="I59" s="665"/>
      <c r="J59" s="665"/>
      <c r="K59" s="665"/>
      <c r="L59" s="665"/>
      <c r="M59" s="671"/>
      <c r="N59" s="33"/>
      <c r="O59" s="33"/>
    </row>
    <row r="60" spans="1:169" s="25" customFormat="1" ht="15.75" customHeight="1">
      <c r="A60" s="649">
        <v>6</v>
      </c>
      <c r="B60" s="651" t="str">
        <f>'7- Mapa Final'!B60</f>
        <v>Recibir , ofrecer, prometer , entregar o aceptar dádivas o beneficios a nombre propio o de terceros para  expedir, alterar, retener , extraviar o entregar  documentos  sin el lleno de requisitos legales.</v>
      </c>
      <c r="C60" s="651" t="str">
        <f>'7- Mapa Final'!C60</f>
        <v xml:space="preserve"> Realizar trámites sin el cumplimiento de los requisitos legales  o  con informacion falsa.</v>
      </c>
      <c r="D60" s="653" t="str">
        <f>'7- Mapa Final'!J60</f>
        <v>Muy Baja - 1</v>
      </c>
      <c r="E60" s="656" t="str">
        <f>'7- Mapa Final'!K60</f>
        <v>Catastrófico - 5</v>
      </c>
      <c r="F60" s="659" t="str">
        <f>'7- Mapa Final'!M60</f>
        <v>Extremo - 5</v>
      </c>
      <c r="G60" s="427"/>
      <c r="H60" s="664"/>
      <c r="I60" s="664"/>
      <c r="J60" s="664"/>
      <c r="K60" s="664"/>
      <c r="L60" s="664"/>
      <c r="M60" s="67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9"/>
      <c r="B61" s="651"/>
      <c r="C61" s="651"/>
      <c r="D61" s="654"/>
      <c r="E61" s="657"/>
      <c r="F61" s="659"/>
      <c r="G61" s="427"/>
      <c r="H61" s="664"/>
      <c r="I61" s="664"/>
      <c r="J61" s="664"/>
      <c r="K61" s="664"/>
      <c r="L61" s="664"/>
      <c r="M61" s="670"/>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9"/>
      <c r="B62" s="651"/>
      <c r="C62" s="651"/>
      <c r="D62" s="654"/>
      <c r="E62" s="657"/>
      <c r="F62" s="659"/>
      <c r="G62" s="427"/>
      <c r="H62" s="664"/>
      <c r="I62" s="664"/>
      <c r="J62" s="664"/>
      <c r="K62" s="664"/>
      <c r="L62" s="664"/>
      <c r="M62" s="670"/>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9"/>
      <c r="B63" s="651"/>
      <c r="C63" s="651"/>
      <c r="D63" s="654"/>
      <c r="E63" s="657"/>
      <c r="F63" s="659"/>
      <c r="G63" s="427"/>
      <c r="H63" s="664"/>
      <c r="I63" s="664"/>
      <c r="J63" s="664"/>
      <c r="K63" s="664"/>
      <c r="L63" s="664"/>
      <c r="M63" s="670"/>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9"/>
      <c r="B64" s="651"/>
      <c r="C64" s="651"/>
      <c r="D64" s="654"/>
      <c r="E64" s="657"/>
      <c r="F64" s="659"/>
      <c r="G64" s="427"/>
      <c r="H64" s="664"/>
      <c r="I64" s="664"/>
      <c r="J64" s="664"/>
      <c r="K64" s="664"/>
      <c r="L64" s="664"/>
      <c r="M64" s="670"/>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9"/>
      <c r="B65" s="651"/>
      <c r="C65" s="651"/>
      <c r="D65" s="654"/>
      <c r="E65" s="657"/>
      <c r="F65" s="659"/>
      <c r="G65" s="427"/>
      <c r="H65" s="664"/>
      <c r="I65" s="664"/>
      <c r="J65" s="664"/>
      <c r="K65" s="664"/>
      <c r="L65" s="664"/>
      <c r="M65" s="670"/>
      <c r="N65" s="33"/>
      <c r="O65" s="33"/>
    </row>
    <row r="66" spans="1:169">
      <c r="A66" s="649"/>
      <c r="B66" s="651"/>
      <c r="C66" s="651"/>
      <c r="D66" s="654"/>
      <c r="E66" s="657"/>
      <c r="F66" s="659"/>
      <c r="G66" s="427"/>
      <c r="H66" s="664"/>
      <c r="I66" s="664"/>
      <c r="J66" s="664"/>
      <c r="K66" s="664"/>
      <c r="L66" s="664"/>
      <c r="M66" s="670"/>
      <c r="N66" s="33"/>
      <c r="O66" s="33"/>
    </row>
    <row r="67" spans="1:169">
      <c r="A67" s="649"/>
      <c r="B67" s="651"/>
      <c r="C67" s="651"/>
      <c r="D67" s="654"/>
      <c r="E67" s="657"/>
      <c r="F67" s="659"/>
      <c r="G67" s="427"/>
      <c r="H67" s="664"/>
      <c r="I67" s="664"/>
      <c r="J67" s="664"/>
      <c r="K67" s="664"/>
      <c r="L67" s="664"/>
      <c r="M67" s="670"/>
      <c r="N67" s="33"/>
      <c r="O67" s="33"/>
    </row>
    <row r="68" spans="1:169">
      <c r="A68" s="649"/>
      <c r="B68" s="651"/>
      <c r="C68" s="651"/>
      <c r="D68" s="654"/>
      <c r="E68" s="657"/>
      <c r="F68" s="659"/>
      <c r="G68" s="427"/>
      <c r="H68" s="664"/>
      <c r="I68" s="664"/>
      <c r="J68" s="664"/>
      <c r="K68" s="664"/>
      <c r="L68" s="664"/>
      <c r="M68" s="670"/>
      <c r="N68" s="33"/>
      <c r="O68" s="33"/>
    </row>
    <row r="69" spans="1:169" ht="15.75" thickBot="1">
      <c r="A69" s="650"/>
      <c r="B69" s="652"/>
      <c r="C69" s="652"/>
      <c r="D69" s="655"/>
      <c r="E69" s="658"/>
      <c r="F69" s="660"/>
      <c r="G69" s="428"/>
      <c r="H69" s="665"/>
      <c r="I69" s="665"/>
      <c r="J69" s="665"/>
      <c r="K69" s="665"/>
      <c r="L69" s="665"/>
      <c r="M69" s="671"/>
      <c r="N69" s="33"/>
      <c r="O69" s="33"/>
    </row>
    <row r="70" spans="1:169" s="25" customFormat="1" ht="15.75" customHeight="1">
      <c r="A70" s="649">
        <v>7</v>
      </c>
      <c r="B70" s="651" t="str">
        <f>'7- Mapa Final'!B70</f>
        <v xml:space="preserve">Recibir, ofrecer, prometer, entregar o aceptar dádivas  o beneficios a nombre propio o de terceros para  demorar, retener, alterar o direccionar fallos judiciales </v>
      </c>
      <c r="C70" s="651" t="str">
        <f>'7- Mapa Final'!C70</f>
        <v xml:space="preserve">Proferir  sentencias judiciales incumpliendo los principios de la administracion de justicia o sin la observancia de los Codigos Procesales en la materia. </v>
      </c>
      <c r="D70" s="653" t="str">
        <f>'7- Mapa Final'!J70</f>
        <v>Muy Baja - 1</v>
      </c>
      <c r="E70" s="656" t="str">
        <f>'7- Mapa Final'!K70</f>
        <v>Catastrófico - 5</v>
      </c>
      <c r="F70" s="659" t="str">
        <f>'7- Mapa Final'!M70</f>
        <v>Extremo - 5</v>
      </c>
      <c r="G70" s="427"/>
      <c r="H70" s="664"/>
      <c r="I70" s="664"/>
      <c r="J70" s="664"/>
      <c r="K70" s="664"/>
      <c r="L70" s="664"/>
      <c r="M70" s="67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9"/>
      <c r="B71" s="651"/>
      <c r="C71" s="651"/>
      <c r="D71" s="654"/>
      <c r="E71" s="657"/>
      <c r="F71" s="659"/>
      <c r="G71" s="427"/>
      <c r="H71" s="664"/>
      <c r="I71" s="664"/>
      <c r="J71" s="664"/>
      <c r="K71" s="664"/>
      <c r="L71" s="664"/>
      <c r="M71" s="67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9"/>
      <c r="B72" s="651"/>
      <c r="C72" s="651"/>
      <c r="D72" s="654"/>
      <c r="E72" s="657"/>
      <c r="F72" s="659"/>
      <c r="G72" s="427"/>
      <c r="H72" s="664"/>
      <c r="I72" s="664"/>
      <c r="J72" s="664"/>
      <c r="K72" s="664"/>
      <c r="L72" s="664"/>
      <c r="M72" s="67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9"/>
      <c r="B73" s="651"/>
      <c r="C73" s="651"/>
      <c r="D73" s="654"/>
      <c r="E73" s="657"/>
      <c r="F73" s="659"/>
      <c r="G73" s="427"/>
      <c r="H73" s="664"/>
      <c r="I73" s="664"/>
      <c r="J73" s="664"/>
      <c r="K73" s="664"/>
      <c r="L73" s="664"/>
      <c r="M73" s="67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9"/>
      <c r="B74" s="651"/>
      <c r="C74" s="651"/>
      <c r="D74" s="654"/>
      <c r="E74" s="657"/>
      <c r="F74" s="659"/>
      <c r="G74" s="427"/>
      <c r="H74" s="664"/>
      <c r="I74" s="664"/>
      <c r="J74" s="664"/>
      <c r="K74" s="664"/>
      <c r="L74" s="664"/>
      <c r="M74" s="67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9"/>
      <c r="B75" s="651"/>
      <c r="C75" s="651"/>
      <c r="D75" s="654"/>
      <c r="E75" s="657"/>
      <c r="F75" s="659"/>
      <c r="G75" s="427"/>
      <c r="H75" s="664"/>
      <c r="I75" s="664"/>
      <c r="J75" s="664"/>
      <c r="K75" s="664"/>
      <c r="L75" s="664"/>
      <c r="M75" s="670"/>
      <c r="N75" s="33"/>
      <c r="O75" s="33"/>
    </row>
    <row r="76" spans="1:169">
      <c r="A76" s="649"/>
      <c r="B76" s="651"/>
      <c r="C76" s="651"/>
      <c r="D76" s="654"/>
      <c r="E76" s="657"/>
      <c r="F76" s="659"/>
      <c r="G76" s="427"/>
      <c r="H76" s="664"/>
      <c r="I76" s="664"/>
      <c r="J76" s="664"/>
      <c r="K76" s="664"/>
      <c r="L76" s="664"/>
      <c r="M76" s="670"/>
      <c r="N76" s="33"/>
      <c r="O76" s="33"/>
    </row>
    <row r="77" spans="1:169">
      <c r="A77" s="649"/>
      <c r="B77" s="651"/>
      <c r="C77" s="651"/>
      <c r="D77" s="654"/>
      <c r="E77" s="657"/>
      <c r="F77" s="659"/>
      <c r="G77" s="427"/>
      <c r="H77" s="664"/>
      <c r="I77" s="664"/>
      <c r="J77" s="664"/>
      <c r="K77" s="664"/>
      <c r="L77" s="664"/>
      <c r="M77" s="670"/>
      <c r="N77" s="33"/>
      <c r="O77" s="33"/>
    </row>
    <row r="78" spans="1:169">
      <c r="A78" s="649"/>
      <c r="B78" s="651"/>
      <c r="C78" s="651"/>
      <c r="D78" s="654"/>
      <c r="E78" s="657"/>
      <c r="F78" s="659"/>
      <c r="G78" s="427"/>
      <c r="H78" s="664"/>
      <c r="I78" s="664"/>
      <c r="J78" s="664"/>
      <c r="K78" s="664"/>
      <c r="L78" s="664"/>
      <c r="M78" s="670"/>
      <c r="N78" s="33"/>
      <c r="O78" s="33"/>
    </row>
    <row r="79" spans="1:169" ht="27.75" customHeight="1" thickBot="1">
      <c r="A79" s="650"/>
      <c r="B79" s="652"/>
      <c r="C79" s="652"/>
      <c r="D79" s="655"/>
      <c r="E79" s="658"/>
      <c r="F79" s="660"/>
      <c r="G79" s="428"/>
      <c r="H79" s="665"/>
      <c r="I79" s="665"/>
      <c r="J79" s="665"/>
      <c r="K79" s="665"/>
      <c r="L79" s="665"/>
      <c r="M79" s="671"/>
      <c r="N79" s="33"/>
      <c r="O79" s="33"/>
    </row>
    <row r="80" spans="1:169">
      <c r="A80" s="649">
        <v>8</v>
      </c>
      <c r="B80" s="651" t="str">
        <f>'7- Mapa Final'!B80</f>
        <v>Interrupción o fallas Tecnológicas en hardware o software</v>
      </c>
      <c r="C80" s="651" t="str">
        <f>'7- Mapa Final'!C80</f>
        <v>Se presenta interrupción en la conexión a internet en las instalaciones del SPA.
Se presenta lentitud  al realizar trabajo cotidiano en los equipos.</v>
      </c>
      <c r="D80" s="653" t="str">
        <f>'7- Mapa Final'!J80</f>
        <v>Muy Baja - 1</v>
      </c>
      <c r="E80" s="656" t="str">
        <f>'7- Mapa Final'!K80</f>
        <v>Moderado - 3</v>
      </c>
      <c r="F80" s="659" t="str">
        <f>'7- Mapa Final'!M80</f>
        <v>Moderado - 3</v>
      </c>
      <c r="G80" s="427"/>
      <c r="H80" s="664"/>
      <c r="I80" s="664"/>
      <c r="J80" s="664"/>
      <c r="K80" s="664"/>
      <c r="L80" s="664"/>
      <c r="M80" s="670"/>
    </row>
    <row r="81" spans="1:13">
      <c r="A81" s="649"/>
      <c r="B81" s="651"/>
      <c r="C81" s="651"/>
      <c r="D81" s="654"/>
      <c r="E81" s="657"/>
      <c r="F81" s="659"/>
      <c r="G81" s="427"/>
      <c r="H81" s="664"/>
      <c r="I81" s="664"/>
      <c r="J81" s="664"/>
      <c r="K81" s="664"/>
      <c r="L81" s="664"/>
      <c r="M81" s="670"/>
    </row>
    <row r="82" spans="1:13">
      <c r="A82" s="649"/>
      <c r="B82" s="651"/>
      <c r="C82" s="651"/>
      <c r="D82" s="654"/>
      <c r="E82" s="657"/>
      <c r="F82" s="659"/>
      <c r="G82" s="427"/>
      <c r="H82" s="664"/>
      <c r="I82" s="664"/>
      <c r="J82" s="664"/>
      <c r="K82" s="664"/>
      <c r="L82" s="664"/>
      <c r="M82" s="670"/>
    </row>
    <row r="83" spans="1:13">
      <c r="A83" s="649"/>
      <c r="B83" s="651"/>
      <c r="C83" s="651"/>
      <c r="D83" s="654"/>
      <c r="E83" s="657"/>
      <c r="F83" s="659"/>
      <c r="G83" s="427"/>
      <c r="H83" s="664"/>
      <c r="I83" s="664"/>
      <c r="J83" s="664"/>
      <c r="K83" s="664"/>
      <c r="L83" s="664"/>
      <c r="M83" s="670"/>
    </row>
    <row r="84" spans="1:13">
      <c r="A84" s="649"/>
      <c r="B84" s="651"/>
      <c r="C84" s="651"/>
      <c r="D84" s="654"/>
      <c r="E84" s="657"/>
      <c r="F84" s="659"/>
      <c r="G84" s="427"/>
      <c r="H84" s="664"/>
      <c r="I84" s="664"/>
      <c r="J84" s="664"/>
      <c r="K84" s="664"/>
      <c r="L84" s="664"/>
      <c r="M84" s="670"/>
    </row>
    <row r="85" spans="1:13">
      <c r="A85" s="649"/>
      <c r="B85" s="651"/>
      <c r="C85" s="651"/>
      <c r="D85" s="654"/>
      <c r="E85" s="657"/>
      <c r="F85" s="659"/>
      <c r="G85" s="427"/>
      <c r="H85" s="664"/>
      <c r="I85" s="664"/>
      <c r="J85" s="664"/>
      <c r="K85" s="664"/>
      <c r="L85" s="664"/>
      <c r="M85" s="670"/>
    </row>
    <row r="86" spans="1:13">
      <c r="A86" s="649"/>
      <c r="B86" s="651"/>
      <c r="C86" s="651"/>
      <c r="D86" s="654"/>
      <c r="E86" s="657"/>
      <c r="F86" s="659"/>
      <c r="G86" s="427"/>
      <c r="H86" s="664"/>
      <c r="I86" s="664"/>
      <c r="J86" s="664"/>
      <c r="K86" s="664"/>
      <c r="L86" s="664"/>
      <c r="M86" s="670"/>
    </row>
    <row r="87" spans="1:13">
      <c r="A87" s="649"/>
      <c r="B87" s="651"/>
      <c r="C87" s="651"/>
      <c r="D87" s="654"/>
      <c r="E87" s="657"/>
      <c r="F87" s="659"/>
      <c r="G87" s="427"/>
      <c r="H87" s="664"/>
      <c r="I87" s="664"/>
      <c r="J87" s="664"/>
      <c r="K87" s="664"/>
      <c r="L87" s="664"/>
      <c r="M87" s="670"/>
    </row>
    <row r="88" spans="1:13">
      <c r="A88" s="649"/>
      <c r="B88" s="651"/>
      <c r="C88" s="651"/>
      <c r="D88" s="654"/>
      <c r="E88" s="657"/>
      <c r="F88" s="659"/>
      <c r="G88" s="427"/>
      <c r="H88" s="664"/>
      <c r="I88" s="664"/>
      <c r="J88" s="664"/>
      <c r="K88" s="664"/>
      <c r="L88" s="664"/>
      <c r="M88" s="670"/>
    </row>
    <row r="89" spans="1:13" ht="15.75" thickBot="1">
      <c r="A89" s="650"/>
      <c r="B89" s="652"/>
      <c r="C89" s="652"/>
      <c r="D89" s="655"/>
      <c r="E89" s="658"/>
      <c r="F89" s="660"/>
      <c r="G89" s="428"/>
      <c r="H89" s="665"/>
      <c r="I89" s="665"/>
      <c r="J89" s="665"/>
      <c r="K89" s="665"/>
      <c r="L89" s="665"/>
      <c r="M89" s="671"/>
    </row>
    <row r="90" spans="1:13">
      <c r="A90" s="649">
        <v>9</v>
      </c>
      <c r="B90" s="651" t="str">
        <f>'7- Mapa Final'!B90</f>
        <v>Acceso a información reservada</v>
      </c>
      <c r="C90" s="651" t="str">
        <f>'7- Mapa Final'!C90</f>
        <v xml:space="preserve">La  información de procesos judiciales en etapa de reserva puede ser accesada por personas  no autorizadas. </v>
      </c>
      <c r="D90" s="653" t="str">
        <f>'7- Mapa Final'!J90</f>
        <v>Muy Baja - 1</v>
      </c>
      <c r="E90" s="656" t="str">
        <f>'7- Mapa Final'!K90</f>
        <v>Moderado - 3</v>
      </c>
      <c r="F90" s="659" t="str">
        <f>'7- Mapa Final'!M90</f>
        <v>Moderado - 3</v>
      </c>
      <c r="G90" s="427"/>
      <c r="H90" s="664"/>
      <c r="I90" s="664"/>
      <c r="J90" s="664"/>
      <c r="K90" s="664"/>
      <c r="L90" s="664"/>
      <c r="M90" s="670"/>
    </row>
    <row r="91" spans="1:13">
      <c r="A91" s="649"/>
      <c r="B91" s="651"/>
      <c r="C91" s="651"/>
      <c r="D91" s="654"/>
      <c r="E91" s="657"/>
      <c r="F91" s="659"/>
      <c r="G91" s="427"/>
      <c r="H91" s="664"/>
      <c r="I91" s="664"/>
      <c r="J91" s="664"/>
      <c r="K91" s="664"/>
      <c r="L91" s="664"/>
      <c r="M91" s="670"/>
    </row>
    <row r="92" spans="1:13">
      <c r="A92" s="649"/>
      <c r="B92" s="651"/>
      <c r="C92" s="651"/>
      <c r="D92" s="654"/>
      <c r="E92" s="657"/>
      <c r="F92" s="659"/>
      <c r="G92" s="427"/>
      <c r="H92" s="664"/>
      <c r="I92" s="664"/>
      <c r="J92" s="664"/>
      <c r="K92" s="664"/>
      <c r="L92" s="664"/>
      <c r="M92" s="670"/>
    </row>
    <row r="93" spans="1:13">
      <c r="A93" s="649"/>
      <c r="B93" s="651"/>
      <c r="C93" s="651"/>
      <c r="D93" s="654"/>
      <c r="E93" s="657"/>
      <c r="F93" s="659"/>
      <c r="G93" s="427"/>
      <c r="H93" s="664"/>
      <c r="I93" s="664"/>
      <c r="J93" s="664"/>
      <c r="K93" s="664"/>
      <c r="L93" s="664"/>
      <c r="M93" s="670"/>
    </row>
    <row r="94" spans="1:13">
      <c r="A94" s="649"/>
      <c r="B94" s="651"/>
      <c r="C94" s="651"/>
      <c r="D94" s="654"/>
      <c r="E94" s="657"/>
      <c r="F94" s="659"/>
      <c r="G94" s="427"/>
      <c r="H94" s="664"/>
      <c r="I94" s="664"/>
      <c r="J94" s="664"/>
      <c r="K94" s="664"/>
      <c r="L94" s="664"/>
      <c r="M94" s="670"/>
    </row>
    <row r="95" spans="1:13">
      <c r="A95" s="649"/>
      <c r="B95" s="651"/>
      <c r="C95" s="651"/>
      <c r="D95" s="654"/>
      <c r="E95" s="657"/>
      <c r="F95" s="659"/>
      <c r="G95" s="427"/>
      <c r="H95" s="664"/>
      <c r="I95" s="664"/>
      <c r="J95" s="664"/>
      <c r="K95" s="664"/>
      <c r="L95" s="664"/>
      <c r="M95" s="670"/>
    </row>
    <row r="96" spans="1:13">
      <c r="A96" s="649"/>
      <c r="B96" s="651"/>
      <c r="C96" s="651"/>
      <c r="D96" s="654"/>
      <c r="E96" s="657"/>
      <c r="F96" s="659"/>
      <c r="G96" s="427"/>
      <c r="H96" s="664"/>
      <c r="I96" s="664"/>
      <c r="J96" s="664"/>
      <c r="K96" s="664"/>
      <c r="L96" s="664"/>
      <c r="M96" s="670"/>
    </row>
    <row r="97" spans="1:13">
      <c r="A97" s="649"/>
      <c r="B97" s="651"/>
      <c r="C97" s="651"/>
      <c r="D97" s="654"/>
      <c r="E97" s="657"/>
      <c r="F97" s="659"/>
      <c r="G97" s="427"/>
      <c r="H97" s="664"/>
      <c r="I97" s="664"/>
      <c r="J97" s="664"/>
      <c r="K97" s="664"/>
      <c r="L97" s="664"/>
      <c r="M97" s="670"/>
    </row>
    <row r="98" spans="1:13">
      <c r="A98" s="649"/>
      <c r="B98" s="651"/>
      <c r="C98" s="651"/>
      <c r="D98" s="654"/>
      <c r="E98" s="657"/>
      <c r="F98" s="659"/>
      <c r="G98" s="427"/>
      <c r="H98" s="664"/>
      <c r="I98" s="664"/>
      <c r="J98" s="664"/>
      <c r="K98" s="664"/>
      <c r="L98" s="664"/>
      <c r="M98" s="670"/>
    </row>
    <row r="99" spans="1:13" ht="15.75" thickBot="1">
      <c r="A99" s="650"/>
      <c r="B99" s="652"/>
      <c r="C99" s="652"/>
      <c r="D99" s="655"/>
      <c r="E99" s="658"/>
      <c r="F99" s="660"/>
      <c r="G99" s="428"/>
      <c r="H99" s="665"/>
      <c r="I99" s="665"/>
      <c r="J99" s="665"/>
      <c r="K99" s="665"/>
      <c r="L99" s="665"/>
      <c r="M99" s="671"/>
    </row>
  </sheetData>
  <mergeCells count="134">
    <mergeCell ref="J70:J79"/>
    <mergeCell ref="K70:K79"/>
    <mergeCell ref="L70:L79"/>
    <mergeCell ref="M70:M79"/>
    <mergeCell ref="A70:A79"/>
    <mergeCell ref="B70:B79"/>
    <mergeCell ref="C70:C79"/>
    <mergeCell ref="D70:D79"/>
    <mergeCell ref="E70:E79"/>
    <mergeCell ref="F70:F79"/>
    <mergeCell ref="G70:G79"/>
    <mergeCell ref="H70:H79"/>
    <mergeCell ref="I70:I79"/>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A1:B2"/>
    <mergeCell ref="C1:J3"/>
    <mergeCell ref="K1:M3"/>
    <mergeCell ref="A4:B4"/>
    <mergeCell ref="A6:B6"/>
    <mergeCell ref="C4:Q4"/>
    <mergeCell ref="C5:Q5"/>
    <mergeCell ref="C6:Q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B50:B59"/>
    <mergeCell ref="C50:C59"/>
    <mergeCell ref="D50:D59"/>
    <mergeCell ref="E50:E59"/>
    <mergeCell ref="F50:F59"/>
    <mergeCell ref="A20:A29"/>
    <mergeCell ref="B20:B29"/>
    <mergeCell ref="C20:C29"/>
    <mergeCell ref="D20:D29"/>
    <mergeCell ref="E20:E29"/>
    <mergeCell ref="F20:F29"/>
    <mergeCell ref="H80:H89"/>
    <mergeCell ref="I80:I8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J80:J89"/>
    <mergeCell ref="K80:K89"/>
    <mergeCell ref="L80:L89"/>
    <mergeCell ref="M80:M89"/>
    <mergeCell ref="A90:A99"/>
    <mergeCell ref="B90:B99"/>
    <mergeCell ref="C90:C99"/>
    <mergeCell ref="D90:D99"/>
    <mergeCell ref="E90:E99"/>
    <mergeCell ref="F90:F99"/>
    <mergeCell ref="G90:G99"/>
    <mergeCell ref="H90:H99"/>
    <mergeCell ref="I90:I99"/>
    <mergeCell ref="J90:J99"/>
    <mergeCell ref="K90:K99"/>
    <mergeCell ref="L90:L99"/>
    <mergeCell ref="M90:M99"/>
    <mergeCell ref="A80:A89"/>
    <mergeCell ref="B80:B89"/>
    <mergeCell ref="C80:C89"/>
    <mergeCell ref="D80:D89"/>
    <mergeCell ref="E80:E89"/>
    <mergeCell ref="F80:F89"/>
    <mergeCell ref="G80:G89"/>
  </mergeCells>
  <conditionalFormatting sqref="A7:B7">
    <cfRule type="containsText" dxfId="185" priority="80" operator="containsText" text="1- Bajo">
      <formula>NOT(ISERROR(SEARCH("1- Bajo",A7)))</formula>
    </cfRule>
    <cfRule type="containsText" dxfId="184" priority="79" operator="containsText" text="4- Bajo">
      <formula>NOT(ISERROR(SEARCH("4- Bajo",A7)))</formula>
    </cfRule>
    <cfRule type="containsText" dxfId="183" priority="78" operator="containsText" text="3- Bajo">
      <formula>NOT(ISERROR(SEARCH("3- Bajo",A7)))</formula>
    </cfRule>
    <cfRule type="containsText" dxfId="182" priority="77" operator="containsText" text="4- Moderado">
      <formula>NOT(ISERROR(SEARCH("4- Moderado",A7)))</formula>
    </cfRule>
    <cfRule type="containsText" dxfId="181" priority="76" operator="containsText" text="6- Moderado">
      <formula>NOT(ISERROR(SEARCH("6- Moderado",A7)))</formula>
    </cfRule>
    <cfRule type="containsText" dxfId="180" priority="75" operator="containsText" text="3- Moderado">
      <formula>NOT(ISERROR(SEARCH("3- Moderado",A7)))</formula>
    </cfRule>
  </conditionalFormatting>
  <conditionalFormatting sqref="A10:E10 A20:E20">
    <cfRule type="containsText" dxfId="179" priority="71" operator="containsText" text="4- Moderado">
      <formula>NOT(ISERROR(SEARCH("4- Moderado",A10)))</formula>
    </cfRule>
    <cfRule type="containsText" dxfId="178" priority="70" operator="containsText" text="6- Moderado">
      <formula>NOT(ISERROR(SEARCH("6- Moderado",A10)))</formula>
    </cfRule>
    <cfRule type="containsText" dxfId="177" priority="69" operator="containsText" text="3- Moderado">
      <formula>NOT(ISERROR(SEARCH("3- Moderado",A10)))</formula>
    </cfRule>
    <cfRule type="containsText" dxfId="176" priority="74" operator="containsText" text="1- Bajo">
      <formula>NOT(ISERROR(SEARCH("1- Bajo",A10)))</formula>
    </cfRule>
    <cfRule type="containsText" dxfId="175" priority="73" operator="containsText" text="4- Bajo">
      <formula>NOT(ISERROR(SEARCH("4- Bajo",A10)))</formula>
    </cfRule>
    <cfRule type="containsText" dxfId="174" priority="72" operator="containsText" text="3- Bajo">
      <formula>NOT(ISERROR(SEARCH("3- Bajo",A10)))</formula>
    </cfRule>
  </conditionalFormatting>
  <conditionalFormatting sqref="A30:E30">
    <cfRule type="containsText" dxfId="173" priority="59" operator="containsText" text="3- Bajo">
      <formula>NOT(ISERROR(SEARCH("3- Bajo",A30)))</formula>
    </cfRule>
    <cfRule type="containsText" dxfId="172" priority="57" operator="containsText" text="6- Moderado">
      <formula>NOT(ISERROR(SEARCH("6- Moderado",A30)))</formula>
    </cfRule>
    <cfRule type="containsText" dxfId="171" priority="56" operator="containsText" text="3- Moderado">
      <formula>NOT(ISERROR(SEARCH("3- Moderado",A30)))</formula>
    </cfRule>
    <cfRule type="containsText" dxfId="170" priority="58" operator="containsText" text="4- Moderado">
      <formula>NOT(ISERROR(SEARCH("4- Moderado",A30)))</formula>
    </cfRule>
    <cfRule type="containsText" dxfId="169" priority="61" operator="containsText" text="1- Bajo">
      <formula>NOT(ISERROR(SEARCH("1- Bajo",A30)))</formula>
    </cfRule>
    <cfRule type="containsText" dxfId="168" priority="60" operator="containsText" text="4- Bajo">
      <formula>NOT(ISERROR(SEARCH("4- Bajo",A30)))</formula>
    </cfRule>
  </conditionalFormatting>
  <conditionalFormatting sqref="A40:E40">
    <cfRule type="containsText" dxfId="167" priority="54" operator="containsText" text="1- Bajo">
      <formula>NOT(ISERROR(SEARCH("1- Bajo",A40)))</formula>
    </cfRule>
    <cfRule type="containsText" dxfId="166" priority="53" operator="containsText" text="4- Bajo">
      <formula>NOT(ISERROR(SEARCH("4- Bajo",A40)))</formula>
    </cfRule>
    <cfRule type="containsText" dxfId="165" priority="52" operator="containsText" text="3- Bajo">
      <formula>NOT(ISERROR(SEARCH("3- Bajo",A40)))</formula>
    </cfRule>
    <cfRule type="containsText" dxfId="164" priority="51" operator="containsText" text="4- Moderado">
      <formula>NOT(ISERROR(SEARCH("4- Moderado",A40)))</formula>
    </cfRule>
    <cfRule type="containsText" dxfId="163" priority="50" operator="containsText" text="6- Moderado">
      <formula>NOT(ISERROR(SEARCH("6- Moderado",A40)))</formula>
    </cfRule>
    <cfRule type="containsText" dxfId="162" priority="49" operator="containsText" text="3- Moderado">
      <formula>NOT(ISERROR(SEARCH("3- Moderado",A40)))</formula>
    </cfRule>
  </conditionalFormatting>
  <conditionalFormatting sqref="A50:E50">
    <cfRule type="containsText" dxfId="161" priority="38" operator="containsText" text="3- Moderado">
      <formula>NOT(ISERROR(SEARCH("3- Moderado",A50)))</formula>
    </cfRule>
    <cfRule type="containsText" dxfId="160" priority="39" operator="containsText" text="6- Moderado">
      <formula>NOT(ISERROR(SEARCH("6- Moderado",A50)))</formula>
    </cfRule>
    <cfRule type="containsText" dxfId="159" priority="40" operator="containsText" text="4- Moderado">
      <formula>NOT(ISERROR(SEARCH("4- Moderado",A50)))</formula>
    </cfRule>
    <cfRule type="containsText" dxfId="158" priority="41" operator="containsText" text="3- Bajo">
      <formula>NOT(ISERROR(SEARCH("3- Bajo",A50)))</formula>
    </cfRule>
    <cfRule type="containsText" dxfId="157" priority="42" operator="containsText" text="4- Bajo">
      <formula>NOT(ISERROR(SEARCH("4- Bajo",A50)))</formula>
    </cfRule>
    <cfRule type="containsText" dxfId="156" priority="43" operator="containsText" text="1- Bajo">
      <formula>NOT(ISERROR(SEARCH("1- Bajo",A50)))</formula>
    </cfRule>
  </conditionalFormatting>
  <conditionalFormatting sqref="A60:E60">
    <cfRule type="containsText" dxfId="155" priority="20" operator="containsText" text="1- Bajo">
      <formula>NOT(ISERROR(SEARCH("1- Bajo",A60)))</formula>
    </cfRule>
    <cfRule type="containsText" dxfId="154" priority="19" operator="containsText" text="4- Bajo">
      <formula>NOT(ISERROR(SEARCH("4- Bajo",A60)))</formula>
    </cfRule>
    <cfRule type="containsText" dxfId="153" priority="18" operator="containsText" text="3- Bajo">
      <formula>NOT(ISERROR(SEARCH("3- Bajo",A60)))</formula>
    </cfRule>
    <cfRule type="containsText" dxfId="152" priority="16" operator="containsText" text="6- Moderado">
      <formula>NOT(ISERROR(SEARCH("6- Moderado",A60)))</formula>
    </cfRule>
    <cfRule type="containsText" dxfId="151" priority="15" operator="containsText" text="3- Moderado">
      <formula>NOT(ISERROR(SEARCH("3- Moderado",A60)))</formula>
    </cfRule>
    <cfRule type="containsText" dxfId="150" priority="17" operator="containsText" text="4- Moderado">
      <formula>NOT(ISERROR(SEARCH("4- Moderado",A60)))</formula>
    </cfRule>
  </conditionalFormatting>
  <conditionalFormatting sqref="A70:E70 A80:E80 A90:E90">
    <cfRule type="containsText" dxfId="149" priority="4" operator="containsText" text="3- Bajo">
      <formula>NOT(ISERROR(SEARCH("3- Bajo",A70)))</formula>
    </cfRule>
    <cfRule type="containsText" dxfId="148" priority="5" operator="containsText" text="4- Bajo">
      <formula>NOT(ISERROR(SEARCH("4- Bajo",A70)))</formula>
    </cfRule>
    <cfRule type="containsText" dxfId="147" priority="6" operator="containsText" text="1- Bajo">
      <formula>NOT(ISERROR(SEARCH("1- Bajo",A70)))</formula>
    </cfRule>
    <cfRule type="containsText" dxfId="146" priority="1" operator="containsText" text="3- Moderado">
      <formula>NOT(ISERROR(SEARCH("3- Moderado",A70)))</formula>
    </cfRule>
    <cfRule type="containsText" dxfId="145" priority="2" operator="containsText" text="6- Moderado">
      <formula>NOT(ISERROR(SEARCH("6- Moderado",A70)))</formula>
    </cfRule>
    <cfRule type="containsText" dxfId="144" priority="3" operator="containsText" text="4- Moderado">
      <formula>NOT(ISERROR(SEARCH("4- Moderado",A70)))</formula>
    </cfRule>
  </conditionalFormatting>
  <conditionalFormatting sqref="C8:F8">
    <cfRule type="containsText" dxfId="143" priority="63" operator="containsText" text="3- Moderado">
      <formula>NOT(ISERROR(SEARCH("3- Moderado",C8)))</formula>
    </cfRule>
    <cfRule type="containsText" dxfId="142" priority="64" operator="containsText" text="6- Moderado">
      <formula>NOT(ISERROR(SEARCH("6- Moderado",C8)))</formula>
    </cfRule>
    <cfRule type="containsText" dxfId="141" priority="65" operator="containsText" text="4- Moderado">
      <formula>NOT(ISERROR(SEARCH("4- Moderado",C8)))</formula>
    </cfRule>
    <cfRule type="containsText" dxfId="140" priority="67" operator="containsText" text="4- Bajo">
      <formula>NOT(ISERROR(SEARCH("4- Bajo",C8)))</formula>
    </cfRule>
    <cfRule type="containsText" dxfId="139" priority="68" operator="containsText" text="1- Bajo">
      <formula>NOT(ISERROR(SEARCH("1- Bajo",C8)))</formula>
    </cfRule>
    <cfRule type="containsText" dxfId="138" priority="66" operator="containsText" text="3- Bajo">
      <formula>NOT(ISERROR(SEARCH("3- Bajo",C8)))</formula>
    </cfRule>
  </conditionalFormatting>
  <conditionalFormatting sqref="D10:D99">
    <cfRule type="containsText" dxfId="137" priority="34" operator="containsText" text="Baja">
      <formula>NOT(ISERROR(SEARCH("Baja",D10)))</formula>
    </cfRule>
    <cfRule type="containsText" dxfId="136" priority="33" operator="containsText" text="Alta">
      <formula>NOT(ISERROR(SEARCH("Alta",D10)))</formula>
    </cfRule>
    <cfRule type="containsText" dxfId="135" priority="32" operator="containsText" text="Muy Alta">
      <formula>NOT(ISERROR(SEARCH("Muy Alta",D10)))</formula>
    </cfRule>
    <cfRule type="containsText" dxfId="134" priority="37" operator="containsText" text="Media">
      <formula>NOT(ISERROR(SEARCH("Media",D10)))</formula>
    </cfRule>
    <cfRule type="containsText" dxfId="133" priority="35" operator="containsText" text="Muy Baja">
      <formula>NOT(ISERROR(SEARCH("Muy Baja",D10)))</formula>
    </cfRule>
  </conditionalFormatting>
  <conditionalFormatting sqref="E10:E99">
    <cfRule type="containsText" dxfId="132" priority="31" operator="containsText" text="Leve">
      <formula>NOT(ISERROR(SEARCH("Leve",E10)))</formula>
    </cfRule>
    <cfRule type="containsText" dxfId="131" priority="30" operator="containsText" text="Menor">
      <formula>NOT(ISERROR(SEARCH("Menor",E10)))</formula>
    </cfRule>
    <cfRule type="containsText" dxfId="130" priority="29" operator="containsText" text="Mayor">
      <formula>NOT(ISERROR(SEARCH("Mayor",E10)))</formula>
    </cfRule>
    <cfRule type="containsText" dxfId="129" priority="28" operator="containsText" text="Catastrófico">
      <formula>NOT(ISERROR(SEARCH("Catastrófico",E10)))</formula>
    </cfRule>
  </conditionalFormatting>
  <conditionalFormatting sqref="E10:F99">
    <cfRule type="containsText" dxfId="128"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99">
    <cfRule type="containsText" dxfId="127" priority="47" operator="containsText" text="Extremo">
      <formula>NOT(ISERROR(SEARCH("Extremo",F10)))</formula>
    </cfRule>
    <cfRule type="containsText" dxfId="126" priority="46" operator="containsText" text="Alto">
      <formula>NOT(ISERROR(SEARCH("Alto",F10)))</formula>
    </cfRule>
    <cfRule type="containsText" dxfId="125" priority="45" operator="containsText" text="Moderado">
      <formula>NOT(ISERROR(SEARCH("Moderado",F10)))</formula>
    </cfRule>
    <cfRule type="containsText" dxfId="124" priority="44" operator="containsText" text="Bajo">
      <formula>NOT(ISERROR(SEARCH("Bajo",F10)))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99">
    <cfRule type="colorScale" priority="142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B00-000000000000}"/>
    <dataValidation allowBlank="1" showInputMessage="1" showErrorMessage="1" prompt="Describir las actividades que se van a desarrollar para el proyecto" sqref="H7" xr:uid="{00000000-0002-0000-0B00-000001000000}"/>
    <dataValidation allowBlank="1" showInputMessage="1" showErrorMessage="1" prompt="Seleccionar si el responsable es el responsable de las acciones es el nivel central" sqref="I7:I8" xr:uid="{00000000-0002-0000-0B00-000002000000}"/>
    <dataValidation allowBlank="1" showInputMessage="1" showErrorMessage="1" prompt="seleccionar si el responsable de ejecutar las acciones es el nivel central" sqref="J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G10:G99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99"/>
  <sheetViews>
    <sheetView showGridLines="0" zoomScale="55" zoomScaleNormal="55" workbookViewId="0">
      <selection activeCell="C4" sqref="C4:Q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676"/>
      <c r="B1" s="677"/>
      <c r="C1" s="680"/>
      <c r="D1" s="680"/>
      <c r="E1" s="680"/>
      <c r="F1" s="680"/>
      <c r="G1" s="680"/>
      <c r="H1" s="680"/>
      <c r="I1" s="680"/>
      <c r="J1" s="681"/>
      <c r="K1" s="675"/>
      <c r="L1" s="675"/>
      <c r="M1" s="67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78"/>
      <c r="B2" s="679"/>
      <c r="C2" s="682"/>
      <c r="D2" s="682"/>
      <c r="E2" s="682"/>
      <c r="F2" s="682"/>
      <c r="G2" s="682"/>
      <c r="H2" s="682"/>
      <c r="I2" s="682"/>
      <c r="J2" s="683"/>
      <c r="K2" s="675"/>
      <c r="L2" s="675"/>
      <c r="M2" s="67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82"/>
      <c r="D3" s="682"/>
      <c r="E3" s="682"/>
      <c r="F3" s="682"/>
      <c r="G3" s="682"/>
      <c r="H3" s="682"/>
      <c r="I3" s="682"/>
      <c r="J3" s="683"/>
      <c r="K3" s="675"/>
      <c r="L3" s="675"/>
      <c r="M3" s="67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59.25" customHeight="1">
      <c r="A4" s="570" t="s">
        <v>257</v>
      </c>
      <c r="B4" s="570"/>
      <c r="C4" s="571" t="s">
        <v>516</v>
      </c>
      <c r="D4" s="571"/>
      <c r="E4" s="571"/>
      <c r="F4" s="571"/>
      <c r="G4" s="571"/>
      <c r="H4" s="571"/>
      <c r="I4" s="571"/>
      <c r="J4" s="571"/>
      <c r="K4" s="571"/>
      <c r="L4" s="571"/>
      <c r="M4" s="571"/>
      <c r="N4" s="571"/>
      <c r="O4" s="571"/>
      <c r="P4" s="571"/>
      <c r="Q4" s="571"/>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0" t="s">
        <v>258</v>
      </c>
      <c r="B5" s="570"/>
      <c r="C5" s="571" t="s">
        <v>517</v>
      </c>
      <c r="D5" s="571"/>
      <c r="E5" s="571"/>
      <c r="F5" s="571"/>
      <c r="G5" s="571"/>
      <c r="H5" s="571"/>
      <c r="I5" s="571"/>
      <c r="J5" s="571"/>
      <c r="K5" s="571"/>
      <c r="L5" s="571"/>
      <c r="M5" s="571"/>
      <c r="N5" s="571"/>
      <c r="O5" s="571"/>
      <c r="P5" s="571"/>
      <c r="Q5" s="571"/>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0" t="s">
        <v>259</v>
      </c>
      <c r="B6" s="570"/>
      <c r="C6" s="571" t="s">
        <v>518</v>
      </c>
      <c r="D6" s="572"/>
      <c r="E6" s="572"/>
      <c r="F6" s="572"/>
      <c r="G6" s="572"/>
      <c r="H6" s="572"/>
      <c r="I6" s="572"/>
      <c r="J6" s="572"/>
      <c r="K6" s="572"/>
      <c r="L6" s="572"/>
      <c r="M6" s="572"/>
      <c r="N6" s="572"/>
      <c r="O6" s="572"/>
      <c r="P6" s="572"/>
      <c r="Q6" s="572"/>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95" t="s">
        <v>442</v>
      </c>
      <c r="B7" s="696"/>
      <c r="C7" s="697"/>
      <c r="D7" s="698" t="s">
        <v>443</v>
      </c>
      <c r="E7" s="698"/>
      <c r="F7" s="698"/>
      <c r="G7" s="699" t="s">
        <v>444</v>
      </c>
      <c r="H7" s="690" t="s">
        <v>445</v>
      </c>
      <c r="I7" s="692" t="s">
        <v>446</v>
      </c>
      <c r="J7" s="693"/>
      <c r="K7" s="692" t="s">
        <v>447</v>
      </c>
      <c r="L7" s="693"/>
      <c r="M7" s="694" t="s">
        <v>456</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99"/>
      <c r="H8" s="691"/>
      <c r="I8" s="28" t="s">
        <v>451</v>
      </c>
      <c r="J8" s="28" t="s">
        <v>452</v>
      </c>
      <c r="K8" s="28" t="s">
        <v>453</v>
      </c>
      <c r="L8" s="28" t="s">
        <v>454</v>
      </c>
      <c r="M8" s="69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4"/>
      <c r="B9" s="685"/>
      <c r="C9" s="685"/>
      <c r="D9" s="685"/>
      <c r="E9" s="685"/>
      <c r="F9" s="685"/>
      <c r="G9" s="685"/>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6">
        <f>'7- Mapa Final'!A10</f>
        <v>1</v>
      </c>
      <c r="B10" s="687" t="str">
        <f>'7- Mapa Final'!B10</f>
        <v>Vencimiento de Términos</v>
      </c>
      <c r="C10" s="687" t="str">
        <f>'7- Mapa Final'!C10</f>
        <v>Se realizan  actuaciones procesales o se da  respuesta a las solicitudes de los usuarios de la administración de justicia en materia penal, después del  término legal establecido para decidir sobre los conflictos presentados a los jueces.</v>
      </c>
      <c r="D10" s="701" t="str">
        <f>'7- Mapa Final'!J10</f>
        <v>Baja - 2</v>
      </c>
      <c r="E10" s="702" t="str">
        <f>'7- Mapa Final'!K10</f>
        <v>Menor - 2</v>
      </c>
      <c r="F10" s="688" t="str">
        <f>'7- Mapa Final'!M10</f>
        <v>Moderado - 4</v>
      </c>
      <c r="G10" s="426"/>
      <c r="H10" s="689"/>
      <c r="I10" s="689"/>
      <c r="J10" s="689"/>
      <c r="K10" s="689"/>
      <c r="L10" s="689"/>
      <c r="M10" s="70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9"/>
      <c r="B11" s="651"/>
      <c r="C11" s="651"/>
      <c r="D11" s="654"/>
      <c r="E11" s="657"/>
      <c r="F11" s="659"/>
      <c r="G11" s="427"/>
      <c r="H11" s="664"/>
      <c r="I11" s="664"/>
      <c r="J11" s="664"/>
      <c r="K11" s="664"/>
      <c r="L11" s="664"/>
      <c r="M11" s="670"/>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9"/>
      <c r="B12" s="651"/>
      <c r="C12" s="651"/>
      <c r="D12" s="654"/>
      <c r="E12" s="657"/>
      <c r="F12" s="659"/>
      <c r="G12" s="427"/>
      <c r="H12" s="664"/>
      <c r="I12" s="664"/>
      <c r="J12" s="664"/>
      <c r="K12" s="664"/>
      <c r="L12" s="664"/>
      <c r="M12" s="670"/>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9"/>
      <c r="B13" s="651"/>
      <c r="C13" s="651"/>
      <c r="D13" s="654"/>
      <c r="E13" s="657"/>
      <c r="F13" s="659"/>
      <c r="G13" s="427"/>
      <c r="H13" s="664"/>
      <c r="I13" s="664"/>
      <c r="J13" s="664"/>
      <c r="K13" s="664"/>
      <c r="L13" s="664"/>
      <c r="M13" s="670"/>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9"/>
      <c r="B14" s="651"/>
      <c r="C14" s="651"/>
      <c r="D14" s="654"/>
      <c r="E14" s="657"/>
      <c r="F14" s="659"/>
      <c r="G14" s="427"/>
      <c r="H14" s="664"/>
      <c r="I14" s="664"/>
      <c r="J14" s="664"/>
      <c r="K14" s="664"/>
      <c r="L14" s="664"/>
      <c r="M14" s="670"/>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9"/>
      <c r="B15" s="651"/>
      <c r="C15" s="651"/>
      <c r="D15" s="654"/>
      <c r="E15" s="657"/>
      <c r="F15" s="659"/>
      <c r="G15" s="427"/>
      <c r="H15" s="664"/>
      <c r="I15" s="664"/>
      <c r="J15" s="664"/>
      <c r="K15" s="664"/>
      <c r="L15" s="664"/>
      <c r="M15" s="670"/>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9"/>
      <c r="B16" s="651"/>
      <c r="C16" s="651"/>
      <c r="D16" s="654"/>
      <c r="E16" s="657"/>
      <c r="F16" s="659"/>
      <c r="G16" s="427"/>
      <c r="H16" s="664"/>
      <c r="I16" s="664"/>
      <c r="J16" s="664"/>
      <c r="K16" s="664"/>
      <c r="L16" s="664"/>
      <c r="M16" s="670"/>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9"/>
      <c r="B17" s="651"/>
      <c r="C17" s="651"/>
      <c r="D17" s="654"/>
      <c r="E17" s="657"/>
      <c r="F17" s="659"/>
      <c r="G17" s="427"/>
      <c r="H17" s="664"/>
      <c r="I17" s="664"/>
      <c r="J17" s="664"/>
      <c r="K17" s="664"/>
      <c r="L17" s="664"/>
      <c r="M17" s="670"/>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9"/>
      <c r="B18" s="651"/>
      <c r="C18" s="651"/>
      <c r="D18" s="654"/>
      <c r="E18" s="657"/>
      <c r="F18" s="659"/>
      <c r="G18" s="427"/>
      <c r="H18" s="664"/>
      <c r="I18" s="664"/>
      <c r="J18" s="664"/>
      <c r="K18" s="664"/>
      <c r="L18" s="664"/>
      <c r="M18" s="670"/>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9"/>
      <c r="B19" s="651"/>
      <c r="C19" s="651"/>
      <c r="D19" s="654"/>
      <c r="E19" s="657"/>
      <c r="F19" s="659"/>
      <c r="G19" s="427"/>
      <c r="H19" s="664"/>
      <c r="I19" s="664"/>
      <c r="J19" s="664"/>
      <c r="K19" s="664"/>
      <c r="L19" s="664"/>
      <c r="M19" s="670"/>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9">
        <f>'7- Mapa Final'!A20</f>
        <v>2</v>
      </c>
      <c r="B20" s="651" t="str">
        <f>'7- Mapa Final'!B20</f>
        <v xml:space="preserve">Incumplimientos en la realizacion de audiencias </v>
      </c>
      <c r="C20" s="651" t="str">
        <f>'7- Mapa Final'!C20</f>
        <v xml:space="preserve">No se atiende la  solicitud  de un fiscal o parte interesada para la realización de una audiencia preliminar o no se cumple  la programción de audiencias de Conocimiento. </v>
      </c>
      <c r="D20" s="653" t="str">
        <f>'7- Mapa Final'!J20</f>
        <v>Baja - 2</v>
      </c>
      <c r="E20" s="656" t="str">
        <f>'7- Mapa Final'!K20</f>
        <v>Menor - 2</v>
      </c>
      <c r="F20" s="659" t="str">
        <f>'7- Mapa Final'!M20</f>
        <v>Moderado - 4</v>
      </c>
      <c r="G20" s="427"/>
      <c r="H20" s="664"/>
      <c r="I20" s="664"/>
      <c r="J20" s="664"/>
      <c r="K20" s="664"/>
      <c r="L20" s="664"/>
      <c r="M20" s="67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9"/>
      <c r="B21" s="651"/>
      <c r="C21" s="651"/>
      <c r="D21" s="654"/>
      <c r="E21" s="657"/>
      <c r="F21" s="659"/>
      <c r="G21" s="427"/>
      <c r="H21" s="664"/>
      <c r="I21" s="664"/>
      <c r="J21" s="664"/>
      <c r="K21" s="664"/>
      <c r="L21" s="664"/>
      <c r="M21" s="67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9"/>
      <c r="B22" s="651"/>
      <c r="C22" s="651"/>
      <c r="D22" s="654"/>
      <c r="E22" s="657"/>
      <c r="F22" s="659"/>
      <c r="G22" s="427"/>
      <c r="H22" s="664"/>
      <c r="I22" s="664"/>
      <c r="J22" s="664"/>
      <c r="K22" s="664"/>
      <c r="L22" s="664"/>
      <c r="M22" s="67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9"/>
      <c r="B23" s="651"/>
      <c r="C23" s="651"/>
      <c r="D23" s="654"/>
      <c r="E23" s="657"/>
      <c r="F23" s="659"/>
      <c r="G23" s="427"/>
      <c r="H23" s="664"/>
      <c r="I23" s="664"/>
      <c r="J23" s="664"/>
      <c r="K23" s="664"/>
      <c r="L23" s="664"/>
      <c r="M23" s="67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9"/>
      <c r="B24" s="651"/>
      <c r="C24" s="651"/>
      <c r="D24" s="654"/>
      <c r="E24" s="657"/>
      <c r="F24" s="659"/>
      <c r="G24" s="427"/>
      <c r="H24" s="664"/>
      <c r="I24" s="664"/>
      <c r="J24" s="664"/>
      <c r="K24" s="664"/>
      <c r="L24" s="664"/>
      <c r="M24" s="67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9"/>
      <c r="B25" s="651"/>
      <c r="C25" s="651"/>
      <c r="D25" s="654"/>
      <c r="E25" s="657"/>
      <c r="F25" s="659"/>
      <c r="G25" s="427"/>
      <c r="H25" s="664"/>
      <c r="I25" s="664"/>
      <c r="J25" s="664"/>
      <c r="K25" s="664"/>
      <c r="L25" s="664"/>
      <c r="M25" s="670"/>
      <c r="N25" s="33"/>
      <c r="O25" s="33"/>
    </row>
    <row r="26" spans="1:169">
      <c r="A26" s="649"/>
      <c r="B26" s="651"/>
      <c r="C26" s="651"/>
      <c r="D26" s="654"/>
      <c r="E26" s="657"/>
      <c r="F26" s="659"/>
      <c r="G26" s="427"/>
      <c r="H26" s="664"/>
      <c r="I26" s="664"/>
      <c r="J26" s="664"/>
      <c r="K26" s="664"/>
      <c r="L26" s="664"/>
      <c r="M26" s="670"/>
      <c r="N26" s="33"/>
      <c r="O26" s="33"/>
    </row>
    <row r="27" spans="1:169">
      <c r="A27" s="649"/>
      <c r="B27" s="651"/>
      <c r="C27" s="651"/>
      <c r="D27" s="654"/>
      <c r="E27" s="657"/>
      <c r="F27" s="659"/>
      <c r="G27" s="427"/>
      <c r="H27" s="664"/>
      <c r="I27" s="664"/>
      <c r="J27" s="664"/>
      <c r="K27" s="664"/>
      <c r="L27" s="664"/>
      <c r="M27" s="670"/>
      <c r="N27" s="33"/>
      <c r="O27" s="33"/>
    </row>
    <row r="28" spans="1:169">
      <c r="A28" s="649"/>
      <c r="B28" s="651"/>
      <c r="C28" s="651"/>
      <c r="D28" s="654"/>
      <c r="E28" s="657"/>
      <c r="F28" s="659"/>
      <c r="G28" s="427"/>
      <c r="H28" s="664"/>
      <c r="I28" s="664"/>
      <c r="J28" s="664"/>
      <c r="K28" s="664"/>
      <c r="L28" s="664"/>
      <c r="M28" s="670"/>
      <c r="N28" s="33"/>
      <c r="O28" s="33"/>
    </row>
    <row r="29" spans="1:169">
      <c r="A29" s="649"/>
      <c r="B29" s="651"/>
      <c r="C29" s="651"/>
      <c r="D29" s="654"/>
      <c r="E29" s="657"/>
      <c r="F29" s="659"/>
      <c r="G29" s="427"/>
      <c r="H29" s="664"/>
      <c r="I29" s="664"/>
      <c r="J29" s="664"/>
      <c r="K29" s="664"/>
      <c r="L29" s="664"/>
      <c r="M29" s="670"/>
      <c r="N29" s="33"/>
      <c r="O29" s="33"/>
    </row>
    <row r="30" spans="1:169" s="25" customFormat="1" ht="12.75">
      <c r="A30" s="649">
        <f>'7- Mapa Final'!A30</f>
        <v>3</v>
      </c>
      <c r="B30" s="651" t="str">
        <f>'7- Mapa Final'!B30</f>
        <v xml:space="preserve"> No efectuar las notificaciones
o efectuarlas  sin el cumplimiento de los requisitos</v>
      </c>
      <c r="C30" s="651" t="str">
        <f>'7- Mapa Final'!C30</f>
        <v>No se realizan las  notificaciones , no se erfectuan  oportunamente o no se aplica la normatividad.
 (Aca esta como riesgo porque es el producto de este proceso)</v>
      </c>
      <c r="D30" s="653" t="str">
        <f>'7- Mapa Final'!J30</f>
        <v>Muy Baja - 1</v>
      </c>
      <c r="E30" s="656" t="str">
        <f>'7- Mapa Final'!K30</f>
        <v>Leve - 1</v>
      </c>
      <c r="F30" s="659" t="str">
        <f>'7- Mapa Final'!M30</f>
        <v>Bajo - 1</v>
      </c>
      <c r="G30" s="427"/>
      <c r="H30" s="664"/>
      <c r="I30" s="664"/>
      <c r="J30" s="664"/>
      <c r="K30" s="664"/>
      <c r="L30" s="664"/>
      <c r="M30" s="67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9"/>
      <c r="B31" s="651"/>
      <c r="C31" s="651"/>
      <c r="D31" s="654"/>
      <c r="E31" s="657"/>
      <c r="F31" s="659"/>
      <c r="G31" s="427"/>
      <c r="H31" s="664"/>
      <c r="I31" s="664"/>
      <c r="J31" s="664"/>
      <c r="K31" s="664"/>
      <c r="L31" s="664"/>
      <c r="M31" s="670"/>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9"/>
      <c r="B32" s="651"/>
      <c r="C32" s="651"/>
      <c r="D32" s="654"/>
      <c r="E32" s="657"/>
      <c r="F32" s="659"/>
      <c r="G32" s="427"/>
      <c r="H32" s="664"/>
      <c r="I32" s="664"/>
      <c r="J32" s="664"/>
      <c r="K32" s="664"/>
      <c r="L32" s="664"/>
      <c r="M32" s="670"/>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9"/>
      <c r="B33" s="651"/>
      <c r="C33" s="651"/>
      <c r="D33" s="654"/>
      <c r="E33" s="657"/>
      <c r="F33" s="659"/>
      <c r="G33" s="427"/>
      <c r="H33" s="664"/>
      <c r="I33" s="664"/>
      <c r="J33" s="664"/>
      <c r="K33" s="664"/>
      <c r="L33" s="664"/>
      <c r="M33" s="670"/>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9"/>
      <c r="B34" s="651"/>
      <c r="C34" s="651"/>
      <c r="D34" s="654"/>
      <c r="E34" s="657"/>
      <c r="F34" s="659"/>
      <c r="G34" s="427"/>
      <c r="H34" s="664"/>
      <c r="I34" s="664"/>
      <c r="J34" s="664"/>
      <c r="K34" s="664"/>
      <c r="L34" s="664"/>
      <c r="M34" s="670"/>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9"/>
      <c r="B35" s="651"/>
      <c r="C35" s="651"/>
      <c r="D35" s="654"/>
      <c r="E35" s="657"/>
      <c r="F35" s="659"/>
      <c r="G35" s="427"/>
      <c r="H35" s="664"/>
      <c r="I35" s="664"/>
      <c r="J35" s="664"/>
      <c r="K35" s="664"/>
      <c r="L35" s="664"/>
      <c r="M35" s="670"/>
      <c r="N35" s="33"/>
      <c r="O35" s="33"/>
    </row>
    <row r="36" spans="1:169">
      <c r="A36" s="649"/>
      <c r="B36" s="651"/>
      <c r="C36" s="651"/>
      <c r="D36" s="654"/>
      <c r="E36" s="657"/>
      <c r="F36" s="659"/>
      <c r="G36" s="427"/>
      <c r="H36" s="664"/>
      <c r="I36" s="664"/>
      <c r="J36" s="664"/>
      <c r="K36" s="664"/>
      <c r="L36" s="664"/>
      <c r="M36" s="670"/>
      <c r="N36" s="33"/>
      <c r="O36" s="33"/>
    </row>
    <row r="37" spans="1:169">
      <c r="A37" s="649"/>
      <c r="B37" s="651"/>
      <c r="C37" s="651"/>
      <c r="D37" s="654"/>
      <c r="E37" s="657"/>
      <c r="F37" s="659"/>
      <c r="G37" s="427"/>
      <c r="H37" s="664"/>
      <c r="I37" s="664"/>
      <c r="J37" s="664"/>
      <c r="K37" s="664"/>
      <c r="L37" s="664"/>
      <c r="M37" s="670"/>
      <c r="N37" s="33"/>
      <c r="O37" s="33"/>
    </row>
    <row r="38" spans="1:169">
      <c r="A38" s="649"/>
      <c r="B38" s="651"/>
      <c r="C38" s="651"/>
      <c r="D38" s="654"/>
      <c r="E38" s="657"/>
      <c r="F38" s="659"/>
      <c r="G38" s="427"/>
      <c r="H38" s="664"/>
      <c r="I38" s="664"/>
      <c r="J38" s="664"/>
      <c r="K38" s="664"/>
      <c r="L38" s="664"/>
      <c r="M38" s="670"/>
      <c r="N38" s="33"/>
      <c r="O38" s="33"/>
    </row>
    <row r="39" spans="1:169">
      <c r="A39" s="649"/>
      <c r="B39" s="651"/>
      <c r="C39" s="651"/>
      <c r="D39" s="654"/>
      <c r="E39" s="657"/>
      <c r="F39" s="659"/>
      <c r="G39" s="427"/>
      <c r="H39" s="664"/>
      <c r="I39" s="664"/>
      <c r="J39" s="664"/>
      <c r="K39" s="664"/>
      <c r="L39" s="664"/>
      <c r="M39" s="670"/>
      <c r="N39" s="33"/>
      <c r="O39" s="33"/>
    </row>
    <row r="40" spans="1:169" s="25" customFormat="1" ht="12.75">
      <c r="A40" s="649">
        <f>'7- Mapa Final'!A40</f>
        <v>4</v>
      </c>
      <c r="B40" s="651" t="str">
        <f>'7- Mapa Final'!B40</f>
        <v>No efectuar el reparto judicial o hacerlo incumpliendo los requisitos</v>
      </c>
      <c r="C40" s="651" t="str">
        <f>'7- Mapa Final'!C40</f>
        <v xml:space="preserve">No realizar el reparto o hacerlo incumpliendo los principios  y condiciones reglamentarias establecidas.
</v>
      </c>
      <c r="D40" s="653" t="str">
        <f>'7- Mapa Final'!J40</f>
        <v>Muy Baja - 1</v>
      </c>
      <c r="E40" s="656" t="str">
        <f>'7- Mapa Final'!K40</f>
        <v>Leve - 1</v>
      </c>
      <c r="F40" s="659" t="str">
        <f>'7- Mapa Final'!M40</f>
        <v>Bajo - 1</v>
      </c>
      <c r="G40" s="427"/>
      <c r="H40" s="664"/>
      <c r="I40" s="664"/>
      <c r="J40" s="664"/>
      <c r="K40" s="664"/>
      <c r="L40" s="664"/>
      <c r="M40" s="67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9"/>
      <c r="B41" s="651"/>
      <c r="C41" s="651"/>
      <c r="D41" s="654"/>
      <c r="E41" s="657"/>
      <c r="F41" s="659"/>
      <c r="G41" s="427"/>
      <c r="H41" s="664"/>
      <c r="I41" s="664"/>
      <c r="J41" s="664"/>
      <c r="K41" s="664"/>
      <c r="L41" s="664"/>
      <c r="M41" s="670"/>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9"/>
      <c r="B42" s="651"/>
      <c r="C42" s="651"/>
      <c r="D42" s="654"/>
      <c r="E42" s="657"/>
      <c r="F42" s="659"/>
      <c r="G42" s="427"/>
      <c r="H42" s="664"/>
      <c r="I42" s="664"/>
      <c r="J42" s="664"/>
      <c r="K42" s="664"/>
      <c r="L42" s="664"/>
      <c r="M42" s="670"/>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9"/>
      <c r="B43" s="651"/>
      <c r="C43" s="651"/>
      <c r="D43" s="654"/>
      <c r="E43" s="657"/>
      <c r="F43" s="659"/>
      <c r="G43" s="427"/>
      <c r="H43" s="664"/>
      <c r="I43" s="664"/>
      <c r="J43" s="664"/>
      <c r="K43" s="664"/>
      <c r="L43" s="664"/>
      <c r="M43" s="670"/>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9"/>
      <c r="B44" s="651"/>
      <c r="C44" s="651"/>
      <c r="D44" s="654"/>
      <c r="E44" s="657"/>
      <c r="F44" s="659"/>
      <c r="G44" s="427"/>
      <c r="H44" s="664"/>
      <c r="I44" s="664"/>
      <c r="J44" s="664"/>
      <c r="K44" s="664"/>
      <c r="L44" s="664"/>
      <c r="M44" s="670"/>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9"/>
      <c r="B45" s="651"/>
      <c r="C45" s="651"/>
      <c r="D45" s="654"/>
      <c r="E45" s="657"/>
      <c r="F45" s="659"/>
      <c r="G45" s="427"/>
      <c r="H45" s="664"/>
      <c r="I45" s="664"/>
      <c r="J45" s="664"/>
      <c r="K45" s="664"/>
      <c r="L45" s="664"/>
      <c r="M45" s="670"/>
      <c r="N45" s="33"/>
      <c r="O45" s="33"/>
    </row>
    <row r="46" spans="1:169">
      <c r="A46" s="649"/>
      <c r="B46" s="651"/>
      <c r="C46" s="651"/>
      <c r="D46" s="654"/>
      <c r="E46" s="657"/>
      <c r="F46" s="659"/>
      <c r="G46" s="427"/>
      <c r="H46" s="664"/>
      <c r="I46" s="664"/>
      <c r="J46" s="664"/>
      <c r="K46" s="664"/>
      <c r="L46" s="664"/>
      <c r="M46" s="670"/>
      <c r="N46" s="33"/>
      <c r="O46" s="33"/>
    </row>
    <row r="47" spans="1:169">
      <c r="A47" s="649"/>
      <c r="B47" s="651"/>
      <c r="C47" s="651"/>
      <c r="D47" s="654"/>
      <c r="E47" s="657"/>
      <c r="F47" s="659"/>
      <c r="G47" s="427"/>
      <c r="H47" s="664"/>
      <c r="I47" s="664"/>
      <c r="J47" s="664"/>
      <c r="K47" s="664"/>
      <c r="L47" s="664"/>
      <c r="M47" s="670"/>
      <c r="N47" s="33"/>
      <c r="O47" s="33"/>
    </row>
    <row r="48" spans="1:169">
      <c r="A48" s="649"/>
      <c r="B48" s="651"/>
      <c r="C48" s="651"/>
      <c r="D48" s="654"/>
      <c r="E48" s="657"/>
      <c r="F48" s="659"/>
      <c r="G48" s="427"/>
      <c r="H48" s="664"/>
      <c r="I48" s="664"/>
      <c r="J48" s="664"/>
      <c r="K48" s="664"/>
      <c r="L48" s="664"/>
      <c r="M48" s="670"/>
      <c r="N48" s="33"/>
      <c r="O48" s="33"/>
    </row>
    <row r="49" spans="1:169">
      <c r="A49" s="649"/>
      <c r="B49" s="651"/>
      <c r="C49" s="651"/>
      <c r="D49" s="654"/>
      <c r="E49" s="657"/>
      <c r="F49" s="659"/>
      <c r="G49" s="427"/>
      <c r="H49" s="664"/>
      <c r="I49" s="664"/>
      <c r="J49" s="664"/>
      <c r="K49" s="664"/>
      <c r="L49" s="664"/>
      <c r="M49" s="670"/>
      <c r="N49" s="33"/>
      <c r="O49" s="33"/>
    </row>
    <row r="50" spans="1:169" s="25" customFormat="1" ht="12.75">
      <c r="A50" s="649">
        <v>5</v>
      </c>
      <c r="B50" s="651" t="str">
        <f>'7- Mapa Final'!B50</f>
        <v>Pérdida de documentos</v>
      </c>
      <c r="C50" s="651" t="str">
        <f>'7- Mapa Final'!C50</f>
        <v>Extravío temporal o definitivo de los  documentos de los procesos judiciales</v>
      </c>
      <c r="D50" s="653" t="str">
        <f>'7- Mapa Final'!J50</f>
        <v>Muy Baja - 1</v>
      </c>
      <c r="E50" s="656" t="str">
        <f>'7- Mapa Final'!K50</f>
        <v>Mayor - 4</v>
      </c>
      <c r="F50" s="659" t="str">
        <f>'7- Mapa Final'!M50</f>
        <v>Alto  - 4</v>
      </c>
      <c r="G50" s="427"/>
      <c r="H50" s="664"/>
      <c r="I50" s="664"/>
      <c r="J50" s="664"/>
      <c r="K50" s="664"/>
      <c r="L50" s="664"/>
      <c r="M50" s="67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9"/>
      <c r="B51" s="651"/>
      <c r="C51" s="651"/>
      <c r="D51" s="654"/>
      <c r="E51" s="657"/>
      <c r="F51" s="659"/>
      <c r="G51" s="427"/>
      <c r="H51" s="664"/>
      <c r="I51" s="664"/>
      <c r="J51" s="664"/>
      <c r="K51" s="664"/>
      <c r="L51" s="664"/>
      <c r="M51" s="670"/>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9"/>
      <c r="B52" s="651"/>
      <c r="C52" s="651"/>
      <c r="D52" s="654"/>
      <c r="E52" s="657"/>
      <c r="F52" s="659"/>
      <c r="G52" s="427"/>
      <c r="H52" s="664"/>
      <c r="I52" s="664"/>
      <c r="J52" s="664"/>
      <c r="K52" s="664"/>
      <c r="L52" s="664"/>
      <c r="M52" s="670"/>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9"/>
      <c r="B53" s="651"/>
      <c r="C53" s="651"/>
      <c r="D53" s="654"/>
      <c r="E53" s="657"/>
      <c r="F53" s="659"/>
      <c r="G53" s="427"/>
      <c r="H53" s="664"/>
      <c r="I53" s="664"/>
      <c r="J53" s="664"/>
      <c r="K53" s="664"/>
      <c r="L53" s="664"/>
      <c r="M53" s="670"/>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9"/>
      <c r="B54" s="651"/>
      <c r="C54" s="651"/>
      <c r="D54" s="654"/>
      <c r="E54" s="657"/>
      <c r="F54" s="659"/>
      <c r="G54" s="427"/>
      <c r="H54" s="664"/>
      <c r="I54" s="664"/>
      <c r="J54" s="664"/>
      <c r="K54" s="664"/>
      <c r="L54" s="664"/>
      <c r="M54" s="670"/>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9"/>
      <c r="B55" s="651"/>
      <c r="C55" s="651"/>
      <c r="D55" s="654"/>
      <c r="E55" s="657"/>
      <c r="F55" s="659"/>
      <c r="G55" s="427"/>
      <c r="H55" s="664"/>
      <c r="I55" s="664"/>
      <c r="J55" s="664"/>
      <c r="K55" s="664"/>
      <c r="L55" s="664"/>
      <c r="M55" s="670"/>
      <c r="N55" s="33"/>
      <c r="O55" s="33"/>
    </row>
    <row r="56" spans="1:169">
      <c r="A56" s="649"/>
      <c r="B56" s="651"/>
      <c r="C56" s="651"/>
      <c r="D56" s="654"/>
      <c r="E56" s="657"/>
      <c r="F56" s="659"/>
      <c r="G56" s="427"/>
      <c r="H56" s="664"/>
      <c r="I56" s="664"/>
      <c r="J56" s="664"/>
      <c r="K56" s="664"/>
      <c r="L56" s="664"/>
      <c r="M56" s="670"/>
      <c r="N56" s="33"/>
      <c r="O56" s="33"/>
    </row>
    <row r="57" spans="1:169">
      <c r="A57" s="649"/>
      <c r="B57" s="651"/>
      <c r="C57" s="651"/>
      <c r="D57" s="654"/>
      <c r="E57" s="657"/>
      <c r="F57" s="659"/>
      <c r="G57" s="427"/>
      <c r="H57" s="664"/>
      <c r="I57" s="664"/>
      <c r="J57" s="664"/>
      <c r="K57" s="664"/>
      <c r="L57" s="664"/>
      <c r="M57" s="670"/>
      <c r="N57" s="33"/>
      <c r="O57" s="33"/>
    </row>
    <row r="58" spans="1:169">
      <c r="A58" s="649"/>
      <c r="B58" s="651"/>
      <c r="C58" s="651"/>
      <c r="D58" s="654"/>
      <c r="E58" s="657"/>
      <c r="F58" s="659"/>
      <c r="G58" s="427"/>
      <c r="H58" s="664"/>
      <c r="I58" s="664"/>
      <c r="J58" s="664"/>
      <c r="K58" s="664"/>
      <c r="L58" s="664"/>
      <c r="M58" s="670"/>
      <c r="N58" s="33"/>
      <c r="O58" s="33"/>
    </row>
    <row r="59" spans="1:169" ht="15.75" thickBot="1">
      <c r="A59" s="650"/>
      <c r="B59" s="652"/>
      <c r="C59" s="652"/>
      <c r="D59" s="655"/>
      <c r="E59" s="658"/>
      <c r="F59" s="660"/>
      <c r="G59" s="428"/>
      <c r="H59" s="665"/>
      <c r="I59" s="665"/>
      <c r="J59" s="665"/>
      <c r="K59" s="665"/>
      <c r="L59" s="665"/>
      <c r="M59" s="671"/>
      <c r="N59" s="33"/>
      <c r="O59" s="33"/>
    </row>
    <row r="60" spans="1:169" s="25" customFormat="1" ht="12.75" customHeight="1">
      <c r="A60" s="704">
        <v>7</v>
      </c>
      <c r="B60" s="707" t="str">
        <f>'7- Mapa Final'!B60</f>
        <v>Recibir , ofrecer, prometer , entregar o aceptar dádivas o beneficios a nombre propio o de terceros para  expedir, alterar, retener , extraviar o entregar  documentos  sin el lleno de requisitos legales.</v>
      </c>
      <c r="C60" s="707" t="str">
        <f>'7- Mapa Final'!C60</f>
        <v xml:space="preserve"> Realizar trámites sin el cumplimiento de los requisitos legales  o  con informacion falsa.</v>
      </c>
      <c r="D60" s="710" t="str">
        <f>'7- Mapa Final'!J60</f>
        <v>Muy Baja - 1</v>
      </c>
      <c r="E60" s="713" t="str">
        <f>'7- Mapa Final'!K60</f>
        <v>Catastrófico - 5</v>
      </c>
      <c r="F60" s="722" t="str">
        <f>'7- Mapa Final'!M60</f>
        <v>Extremo - 5</v>
      </c>
      <c r="G60" s="455"/>
      <c r="H60" s="716"/>
      <c r="I60" s="716"/>
      <c r="J60" s="716"/>
      <c r="K60" s="716"/>
      <c r="L60" s="716"/>
      <c r="M60" s="719"/>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705"/>
      <c r="B61" s="708"/>
      <c r="C61" s="708"/>
      <c r="D61" s="711"/>
      <c r="E61" s="714"/>
      <c r="F61" s="723"/>
      <c r="G61" s="456"/>
      <c r="H61" s="717"/>
      <c r="I61" s="717"/>
      <c r="J61" s="717"/>
      <c r="K61" s="717"/>
      <c r="L61" s="717"/>
      <c r="M61" s="720"/>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705"/>
      <c r="B62" s="708"/>
      <c r="C62" s="708"/>
      <c r="D62" s="711"/>
      <c r="E62" s="714"/>
      <c r="F62" s="723"/>
      <c r="G62" s="456"/>
      <c r="H62" s="717"/>
      <c r="I62" s="717"/>
      <c r="J62" s="717"/>
      <c r="K62" s="717"/>
      <c r="L62" s="717"/>
      <c r="M62" s="720"/>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705"/>
      <c r="B63" s="708"/>
      <c r="C63" s="708"/>
      <c r="D63" s="711"/>
      <c r="E63" s="714"/>
      <c r="F63" s="723"/>
      <c r="G63" s="456"/>
      <c r="H63" s="717"/>
      <c r="I63" s="717"/>
      <c r="J63" s="717"/>
      <c r="K63" s="717"/>
      <c r="L63" s="717"/>
      <c r="M63" s="720"/>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705"/>
      <c r="B64" s="708"/>
      <c r="C64" s="708"/>
      <c r="D64" s="711"/>
      <c r="E64" s="714"/>
      <c r="F64" s="723"/>
      <c r="G64" s="456"/>
      <c r="H64" s="717"/>
      <c r="I64" s="717"/>
      <c r="J64" s="717"/>
      <c r="K64" s="717"/>
      <c r="L64" s="717"/>
      <c r="M64" s="720"/>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705"/>
      <c r="B65" s="708"/>
      <c r="C65" s="708"/>
      <c r="D65" s="711"/>
      <c r="E65" s="714"/>
      <c r="F65" s="723"/>
      <c r="G65" s="456"/>
      <c r="H65" s="717"/>
      <c r="I65" s="717"/>
      <c r="J65" s="717"/>
      <c r="K65" s="717"/>
      <c r="L65" s="717"/>
      <c r="M65" s="720"/>
      <c r="N65" s="33"/>
      <c r="O65" s="33"/>
    </row>
    <row r="66" spans="1:169">
      <c r="A66" s="705"/>
      <c r="B66" s="708"/>
      <c r="C66" s="708"/>
      <c r="D66" s="711"/>
      <c r="E66" s="714"/>
      <c r="F66" s="723"/>
      <c r="G66" s="456"/>
      <c r="H66" s="717"/>
      <c r="I66" s="717"/>
      <c r="J66" s="717"/>
      <c r="K66" s="717"/>
      <c r="L66" s="717"/>
      <c r="M66" s="720"/>
      <c r="N66" s="33"/>
      <c r="O66" s="33"/>
    </row>
    <row r="67" spans="1:169">
      <c r="A67" s="705"/>
      <c r="B67" s="708"/>
      <c r="C67" s="708"/>
      <c r="D67" s="711"/>
      <c r="E67" s="714"/>
      <c r="F67" s="723"/>
      <c r="G67" s="456"/>
      <c r="H67" s="717"/>
      <c r="I67" s="717"/>
      <c r="J67" s="717"/>
      <c r="K67" s="717"/>
      <c r="L67" s="717"/>
      <c r="M67" s="720"/>
      <c r="N67" s="33"/>
      <c r="O67" s="33"/>
    </row>
    <row r="68" spans="1:169">
      <c r="A68" s="705"/>
      <c r="B68" s="708"/>
      <c r="C68" s="708"/>
      <c r="D68" s="711"/>
      <c r="E68" s="714"/>
      <c r="F68" s="723"/>
      <c r="G68" s="456"/>
      <c r="H68" s="717"/>
      <c r="I68" s="717"/>
      <c r="J68" s="717"/>
      <c r="K68" s="717"/>
      <c r="L68" s="717"/>
      <c r="M68" s="720"/>
      <c r="N68" s="33"/>
      <c r="O68" s="33"/>
    </row>
    <row r="69" spans="1:169" ht="15.75" thickBot="1">
      <c r="A69" s="706"/>
      <c r="B69" s="709"/>
      <c r="C69" s="709"/>
      <c r="D69" s="712"/>
      <c r="E69" s="715"/>
      <c r="F69" s="724"/>
      <c r="G69" s="457"/>
      <c r="H69" s="718"/>
      <c r="I69" s="718"/>
      <c r="J69" s="718"/>
      <c r="K69" s="718"/>
      <c r="L69" s="718"/>
      <c r="M69" s="721"/>
      <c r="N69" s="33"/>
      <c r="O69" s="33"/>
    </row>
    <row r="70" spans="1:169" s="25" customFormat="1" ht="12.75">
      <c r="A70" s="704">
        <v>8</v>
      </c>
      <c r="B70" s="651" t="str">
        <f>'7- Mapa Final'!B70</f>
        <v xml:space="preserve">Recibir, ofrecer, prometer, entregar o aceptar dádivas  o beneficios a nombre propio o de terceros para  demorar, retener, alterar o direccionar fallos judiciales </v>
      </c>
      <c r="C70" s="651" t="str">
        <f>'7- Mapa Final'!C70</f>
        <v xml:space="preserve">Proferir  sentencias judiciales incumpliendo los principios de la administracion de justicia o sin la observancia de los Codigos Procesales en la materia. </v>
      </c>
      <c r="D70" s="653" t="str">
        <f>'7- Mapa Final'!J70</f>
        <v>Muy Baja - 1</v>
      </c>
      <c r="E70" s="656" t="str">
        <f>'7- Mapa Final'!K70</f>
        <v>Catastrófico - 5</v>
      </c>
      <c r="F70" s="659" t="str">
        <f>'7- Mapa Final'!M70</f>
        <v>Extremo - 5</v>
      </c>
      <c r="G70" s="427"/>
      <c r="H70" s="664"/>
      <c r="I70" s="664"/>
      <c r="J70" s="664"/>
      <c r="K70" s="664"/>
      <c r="L70" s="664"/>
      <c r="M70" s="67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705"/>
      <c r="B71" s="651"/>
      <c r="C71" s="651"/>
      <c r="D71" s="654"/>
      <c r="E71" s="657"/>
      <c r="F71" s="659"/>
      <c r="G71" s="427"/>
      <c r="H71" s="664"/>
      <c r="I71" s="664"/>
      <c r="J71" s="664"/>
      <c r="K71" s="664"/>
      <c r="L71" s="664"/>
      <c r="M71" s="67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705"/>
      <c r="B72" s="651"/>
      <c r="C72" s="651"/>
      <c r="D72" s="654"/>
      <c r="E72" s="657"/>
      <c r="F72" s="659"/>
      <c r="G72" s="427"/>
      <c r="H72" s="664"/>
      <c r="I72" s="664"/>
      <c r="J72" s="664"/>
      <c r="K72" s="664"/>
      <c r="L72" s="664"/>
      <c r="M72" s="67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705"/>
      <c r="B73" s="651"/>
      <c r="C73" s="651"/>
      <c r="D73" s="654"/>
      <c r="E73" s="657"/>
      <c r="F73" s="659"/>
      <c r="G73" s="427"/>
      <c r="H73" s="664"/>
      <c r="I73" s="664"/>
      <c r="J73" s="664"/>
      <c r="K73" s="664"/>
      <c r="L73" s="664"/>
      <c r="M73" s="67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705"/>
      <c r="B74" s="651"/>
      <c r="C74" s="651"/>
      <c r="D74" s="654"/>
      <c r="E74" s="657"/>
      <c r="F74" s="659"/>
      <c r="G74" s="427"/>
      <c r="H74" s="664"/>
      <c r="I74" s="664"/>
      <c r="J74" s="664"/>
      <c r="K74" s="664"/>
      <c r="L74" s="664"/>
      <c r="M74" s="67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705"/>
      <c r="B75" s="651"/>
      <c r="C75" s="651"/>
      <c r="D75" s="654"/>
      <c r="E75" s="657"/>
      <c r="F75" s="659"/>
      <c r="G75" s="427"/>
      <c r="H75" s="664"/>
      <c r="I75" s="664"/>
      <c r="J75" s="664"/>
      <c r="K75" s="664"/>
      <c r="L75" s="664"/>
      <c r="M75" s="670"/>
      <c r="N75" s="33"/>
      <c r="O75" s="33"/>
    </row>
    <row r="76" spans="1:169">
      <c r="A76" s="705"/>
      <c r="B76" s="651"/>
      <c r="C76" s="651"/>
      <c r="D76" s="654"/>
      <c r="E76" s="657"/>
      <c r="F76" s="659"/>
      <c r="G76" s="427"/>
      <c r="H76" s="664"/>
      <c r="I76" s="664"/>
      <c r="J76" s="664"/>
      <c r="K76" s="664"/>
      <c r="L76" s="664"/>
      <c r="M76" s="670"/>
      <c r="N76" s="33"/>
      <c r="O76" s="33"/>
    </row>
    <row r="77" spans="1:169">
      <c r="A77" s="705"/>
      <c r="B77" s="651"/>
      <c r="C77" s="651"/>
      <c r="D77" s="654"/>
      <c r="E77" s="657"/>
      <c r="F77" s="659"/>
      <c r="G77" s="427"/>
      <c r="H77" s="664"/>
      <c r="I77" s="664"/>
      <c r="J77" s="664"/>
      <c r="K77" s="664"/>
      <c r="L77" s="664"/>
      <c r="M77" s="670"/>
      <c r="N77" s="33"/>
      <c r="O77" s="33"/>
    </row>
    <row r="78" spans="1:169">
      <c r="A78" s="705"/>
      <c r="B78" s="651"/>
      <c r="C78" s="651"/>
      <c r="D78" s="654"/>
      <c r="E78" s="657"/>
      <c r="F78" s="659"/>
      <c r="G78" s="427"/>
      <c r="H78" s="664"/>
      <c r="I78" s="664"/>
      <c r="J78" s="664"/>
      <c r="K78" s="664"/>
      <c r="L78" s="664"/>
      <c r="M78" s="670"/>
      <c r="N78" s="33"/>
      <c r="O78" s="33"/>
    </row>
    <row r="79" spans="1:169" ht="15.75" thickBot="1">
      <c r="A79" s="706"/>
      <c r="B79" s="652"/>
      <c r="C79" s="652"/>
      <c r="D79" s="655"/>
      <c r="E79" s="658"/>
      <c r="F79" s="660"/>
      <c r="G79" s="428"/>
      <c r="H79" s="665"/>
      <c r="I79" s="665"/>
      <c r="J79" s="665"/>
      <c r="K79" s="665"/>
      <c r="L79" s="665"/>
      <c r="M79" s="671"/>
      <c r="N79" s="33"/>
      <c r="O79" s="33"/>
    </row>
    <row r="80" spans="1:169">
      <c r="A80" s="704">
        <v>9</v>
      </c>
      <c r="B80" s="651" t="str">
        <f>'7- Mapa Final'!B80</f>
        <v>Interrupción o fallas Tecnológicas en hardware o software</v>
      </c>
      <c r="C80" s="651" t="str">
        <f>'7- Mapa Final'!C80</f>
        <v>Se presenta interrupción en la conexión a internet en las instalaciones del SPA.
Se presenta lentitud  al realizar trabajo cotidiano en los equipos.</v>
      </c>
      <c r="D80" s="653" t="str">
        <f>'7- Mapa Final'!J80</f>
        <v>Muy Baja - 1</v>
      </c>
      <c r="E80" s="656" t="str">
        <f>'7- Mapa Final'!K80</f>
        <v>Moderado - 3</v>
      </c>
      <c r="F80" s="659" t="str">
        <f>'7- Mapa Final'!M80</f>
        <v>Moderado - 3</v>
      </c>
      <c r="G80" s="427"/>
      <c r="H80" s="664"/>
      <c r="I80" s="664"/>
      <c r="J80" s="664"/>
      <c r="K80" s="664"/>
      <c r="L80" s="664"/>
      <c r="M80" s="670"/>
    </row>
    <row r="81" spans="1:13">
      <c r="A81" s="705"/>
      <c r="B81" s="651"/>
      <c r="C81" s="651"/>
      <c r="D81" s="654"/>
      <c r="E81" s="657"/>
      <c r="F81" s="659"/>
      <c r="G81" s="427"/>
      <c r="H81" s="664"/>
      <c r="I81" s="664"/>
      <c r="J81" s="664"/>
      <c r="K81" s="664"/>
      <c r="L81" s="664"/>
      <c r="M81" s="670"/>
    </row>
    <row r="82" spans="1:13">
      <c r="A82" s="705"/>
      <c r="B82" s="651"/>
      <c r="C82" s="651"/>
      <c r="D82" s="654"/>
      <c r="E82" s="657"/>
      <c r="F82" s="659"/>
      <c r="G82" s="427"/>
      <c r="H82" s="664"/>
      <c r="I82" s="664"/>
      <c r="J82" s="664"/>
      <c r="K82" s="664"/>
      <c r="L82" s="664"/>
      <c r="M82" s="670"/>
    </row>
    <row r="83" spans="1:13">
      <c r="A83" s="705"/>
      <c r="B83" s="651"/>
      <c r="C83" s="651"/>
      <c r="D83" s="654"/>
      <c r="E83" s="657"/>
      <c r="F83" s="659"/>
      <c r="G83" s="427"/>
      <c r="H83" s="664"/>
      <c r="I83" s="664"/>
      <c r="J83" s="664"/>
      <c r="K83" s="664"/>
      <c r="L83" s="664"/>
      <c r="M83" s="670"/>
    </row>
    <row r="84" spans="1:13">
      <c r="A84" s="705"/>
      <c r="B84" s="651"/>
      <c r="C84" s="651"/>
      <c r="D84" s="654"/>
      <c r="E84" s="657"/>
      <c r="F84" s="659"/>
      <c r="G84" s="427"/>
      <c r="H84" s="664"/>
      <c r="I84" s="664"/>
      <c r="J84" s="664"/>
      <c r="K84" s="664"/>
      <c r="L84" s="664"/>
      <c r="M84" s="670"/>
    </row>
    <row r="85" spans="1:13">
      <c r="A85" s="705"/>
      <c r="B85" s="651"/>
      <c r="C85" s="651"/>
      <c r="D85" s="654"/>
      <c r="E85" s="657"/>
      <c r="F85" s="659"/>
      <c r="G85" s="427"/>
      <c r="H85" s="664"/>
      <c r="I85" s="664"/>
      <c r="J85" s="664"/>
      <c r="K85" s="664"/>
      <c r="L85" s="664"/>
      <c r="M85" s="670"/>
    </row>
    <row r="86" spans="1:13">
      <c r="A86" s="705"/>
      <c r="B86" s="651"/>
      <c r="C86" s="651"/>
      <c r="D86" s="654"/>
      <c r="E86" s="657"/>
      <c r="F86" s="659"/>
      <c r="G86" s="427"/>
      <c r="H86" s="664"/>
      <c r="I86" s="664"/>
      <c r="J86" s="664"/>
      <c r="K86" s="664"/>
      <c r="L86" s="664"/>
      <c r="M86" s="670"/>
    </row>
    <row r="87" spans="1:13">
      <c r="A87" s="705"/>
      <c r="B87" s="651"/>
      <c r="C87" s="651"/>
      <c r="D87" s="654"/>
      <c r="E87" s="657"/>
      <c r="F87" s="659"/>
      <c r="G87" s="427"/>
      <c r="H87" s="664"/>
      <c r="I87" s="664"/>
      <c r="J87" s="664"/>
      <c r="K87" s="664"/>
      <c r="L87" s="664"/>
      <c r="M87" s="670"/>
    </row>
    <row r="88" spans="1:13">
      <c r="A88" s="705"/>
      <c r="B88" s="651"/>
      <c r="C88" s="651"/>
      <c r="D88" s="654"/>
      <c r="E88" s="657"/>
      <c r="F88" s="659"/>
      <c r="G88" s="427"/>
      <c r="H88" s="664"/>
      <c r="I88" s="664"/>
      <c r="J88" s="664"/>
      <c r="K88" s="664"/>
      <c r="L88" s="664"/>
      <c r="M88" s="670"/>
    </row>
    <row r="89" spans="1:13" ht="15.75" thickBot="1">
      <c r="A89" s="706"/>
      <c r="B89" s="652"/>
      <c r="C89" s="652"/>
      <c r="D89" s="655"/>
      <c r="E89" s="658"/>
      <c r="F89" s="660"/>
      <c r="G89" s="428"/>
      <c r="H89" s="665"/>
      <c r="I89" s="665"/>
      <c r="J89" s="665"/>
      <c r="K89" s="665"/>
      <c r="L89" s="665"/>
      <c r="M89" s="671"/>
    </row>
    <row r="90" spans="1:13">
      <c r="A90" s="704">
        <v>10</v>
      </c>
      <c r="B90" s="651" t="str">
        <f>'7- Mapa Final'!B90</f>
        <v>Acceso a información reservada</v>
      </c>
      <c r="C90" s="651" t="str">
        <f>'7- Mapa Final'!C90</f>
        <v xml:space="preserve">La  información de procesos judiciales en etapa de reserva puede ser accesada por personas  no autorizadas. </v>
      </c>
      <c r="D90" s="653" t="str">
        <f>'7- Mapa Final'!J90</f>
        <v>Muy Baja - 1</v>
      </c>
      <c r="E90" s="656" t="str">
        <f>'7- Mapa Final'!K90</f>
        <v>Moderado - 3</v>
      </c>
      <c r="F90" s="659" t="str">
        <f>'7- Mapa Final'!M90</f>
        <v>Moderado - 3</v>
      </c>
      <c r="G90" s="427"/>
      <c r="H90" s="664"/>
      <c r="I90" s="664"/>
      <c r="J90" s="664"/>
      <c r="K90" s="664"/>
      <c r="L90" s="664"/>
      <c r="M90" s="670"/>
    </row>
    <row r="91" spans="1:13">
      <c r="A91" s="705"/>
      <c r="B91" s="651"/>
      <c r="C91" s="651"/>
      <c r="D91" s="654"/>
      <c r="E91" s="657"/>
      <c r="F91" s="659"/>
      <c r="G91" s="427"/>
      <c r="H91" s="664"/>
      <c r="I91" s="664"/>
      <c r="J91" s="664"/>
      <c r="K91" s="664"/>
      <c r="L91" s="664"/>
      <c r="M91" s="670"/>
    </row>
    <row r="92" spans="1:13">
      <c r="A92" s="705"/>
      <c r="B92" s="651"/>
      <c r="C92" s="651"/>
      <c r="D92" s="654"/>
      <c r="E92" s="657"/>
      <c r="F92" s="659"/>
      <c r="G92" s="427"/>
      <c r="H92" s="664"/>
      <c r="I92" s="664"/>
      <c r="J92" s="664"/>
      <c r="K92" s="664"/>
      <c r="L92" s="664"/>
      <c r="M92" s="670"/>
    </row>
    <row r="93" spans="1:13">
      <c r="A93" s="705"/>
      <c r="B93" s="651"/>
      <c r="C93" s="651"/>
      <c r="D93" s="654"/>
      <c r="E93" s="657"/>
      <c r="F93" s="659"/>
      <c r="G93" s="427"/>
      <c r="H93" s="664"/>
      <c r="I93" s="664"/>
      <c r="J93" s="664"/>
      <c r="K93" s="664"/>
      <c r="L93" s="664"/>
      <c r="M93" s="670"/>
    </row>
    <row r="94" spans="1:13">
      <c r="A94" s="705"/>
      <c r="B94" s="651"/>
      <c r="C94" s="651"/>
      <c r="D94" s="654"/>
      <c r="E94" s="657"/>
      <c r="F94" s="659"/>
      <c r="G94" s="427"/>
      <c r="H94" s="664"/>
      <c r="I94" s="664"/>
      <c r="J94" s="664"/>
      <c r="K94" s="664"/>
      <c r="L94" s="664"/>
      <c r="M94" s="670"/>
    </row>
    <row r="95" spans="1:13">
      <c r="A95" s="705"/>
      <c r="B95" s="651"/>
      <c r="C95" s="651"/>
      <c r="D95" s="654"/>
      <c r="E95" s="657"/>
      <c r="F95" s="659"/>
      <c r="G95" s="427"/>
      <c r="H95" s="664"/>
      <c r="I95" s="664"/>
      <c r="J95" s="664"/>
      <c r="K95" s="664"/>
      <c r="L95" s="664"/>
      <c r="M95" s="670"/>
    </row>
    <row r="96" spans="1:13">
      <c r="A96" s="705"/>
      <c r="B96" s="651"/>
      <c r="C96" s="651"/>
      <c r="D96" s="654"/>
      <c r="E96" s="657"/>
      <c r="F96" s="659"/>
      <c r="G96" s="427"/>
      <c r="H96" s="664"/>
      <c r="I96" s="664"/>
      <c r="J96" s="664"/>
      <c r="K96" s="664"/>
      <c r="L96" s="664"/>
      <c r="M96" s="670"/>
    </row>
    <row r="97" spans="1:13">
      <c r="A97" s="705"/>
      <c r="B97" s="651"/>
      <c r="C97" s="651"/>
      <c r="D97" s="654"/>
      <c r="E97" s="657"/>
      <c r="F97" s="659"/>
      <c r="G97" s="427"/>
      <c r="H97" s="664"/>
      <c r="I97" s="664"/>
      <c r="J97" s="664"/>
      <c r="K97" s="664"/>
      <c r="L97" s="664"/>
      <c r="M97" s="670"/>
    </row>
    <row r="98" spans="1:13">
      <c r="A98" s="705"/>
      <c r="B98" s="651"/>
      <c r="C98" s="651"/>
      <c r="D98" s="654"/>
      <c r="E98" s="657"/>
      <c r="F98" s="659"/>
      <c r="G98" s="427"/>
      <c r="H98" s="664"/>
      <c r="I98" s="664"/>
      <c r="J98" s="664"/>
      <c r="K98" s="664"/>
      <c r="L98" s="664"/>
      <c r="M98" s="670"/>
    </row>
    <row r="99" spans="1:13" ht="15.75" thickBot="1">
      <c r="A99" s="706"/>
      <c r="B99" s="652"/>
      <c r="C99" s="652"/>
      <c r="D99" s="655"/>
      <c r="E99" s="658"/>
      <c r="F99" s="660"/>
      <c r="G99" s="428"/>
      <c r="H99" s="665"/>
      <c r="I99" s="665"/>
      <c r="J99" s="665"/>
      <c r="K99" s="665"/>
      <c r="L99" s="665"/>
      <c r="M99" s="671"/>
    </row>
  </sheetData>
  <mergeCells count="134">
    <mergeCell ref="C4:Q4"/>
    <mergeCell ref="C5:Q5"/>
    <mergeCell ref="C6:Q6"/>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A1:B2"/>
    <mergeCell ref="C1:J3"/>
    <mergeCell ref="K1:M3"/>
    <mergeCell ref="A4:B4"/>
    <mergeCell ref="A6:B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B50:B59"/>
    <mergeCell ref="C50:C59"/>
    <mergeCell ref="D50:D59"/>
    <mergeCell ref="E50:E59"/>
    <mergeCell ref="F50:F59"/>
    <mergeCell ref="A20:A29"/>
    <mergeCell ref="B20:B29"/>
    <mergeCell ref="C20:C29"/>
    <mergeCell ref="D20:D29"/>
    <mergeCell ref="E20:E29"/>
    <mergeCell ref="F20:F29"/>
    <mergeCell ref="H80:H89"/>
    <mergeCell ref="I80:I8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J80:J89"/>
    <mergeCell ref="K80:K89"/>
    <mergeCell ref="L80:L89"/>
    <mergeCell ref="M80:M89"/>
    <mergeCell ref="A90:A99"/>
    <mergeCell ref="B90:B99"/>
    <mergeCell ref="C90:C99"/>
    <mergeCell ref="D90:D99"/>
    <mergeCell ref="E90:E99"/>
    <mergeCell ref="F90:F99"/>
    <mergeCell ref="G90:G99"/>
    <mergeCell ref="H90:H99"/>
    <mergeCell ref="I90:I99"/>
    <mergeCell ref="J90:J99"/>
    <mergeCell ref="K90:K99"/>
    <mergeCell ref="L90:L99"/>
    <mergeCell ref="M90:M99"/>
    <mergeCell ref="A80:A89"/>
    <mergeCell ref="B80:B89"/>
    <mergeCell ref="C80:C89"/>
    <mergeCell ref="D80:D89"/>
    <mergeCell ref="E80:E89"/>
    <mergeCell ref="F80:F89"/>
    <mergeCell ref="G80:G89"/>
  </mergeCells>
  <conditionalFormatting sqref="A7:B7">
    <cfRule type="containsText" dxfId="123" priority="87" operator="containsText" text="1- Bajo">
      <formula>NOT(ISERROR(SEARCH("1- Bajo",A7)))</formula>
    </cfRule>
    <cfRule type="containsText" dxfId="122" priority="86" operator="containsText" text="4- Bajo">
      <formula>NOT(ISERROR(SEARCH("4- Bajo",A7)))</formula>
    </cfRule>
    <cfRule type="containsText" dxfId="121" priority="85" operator="containsText" text="3- Bajo">
      <formula>NOT(ISERROR(SEARCH("3- Bajo",A7)))</formula>
    </cfRule>
    <cfRule type="containsText" dxfId="120" priority="84" operator="containsText" text="4- Moderado">
      <formula>NOT(ISERROR(SEARCH("4- Moderado",A7)))</formula>
    </cfRule>
    <cfRule type="containsText" dxfId="119" priority="83" operator="containsText" text="6- Moderado">
      <formula>NOT(ISERROR(SEARCH("6- Moderado",A7)))</formula>
    </cfRule>
    <cfRule type="containsText" dxfId="118" priority="82" operator="containsText" text="3- Moderado">
      <formula>NOT(ISERROR(SEARCH("3- Moderado",A7)))</formula>
    </cfRule>
  </conditionalFormatting>
  <conditionalFormatting sqref="A10:E10 A20:E20">
    <cfRule type="containsText" dxfId="117" priority="78" operator="containsText" text="4- Moderado">
      <formula>NOT(ISERROR(SEARCH("4- Moderado",A10)))</formula>
    </cfRule>
    <cfRule type="containsText" dxfId="116" priority="77" operator="containsText" text="6- Moderado">
      <formula>NOT(ISERROR(SEARCH("6- Moderado",A10)))</formula>
    </cfRule>
    <cfRule type="containsText" dxfId="115" priority="76" operator="containsText" text="3- Moderado">
      <formula>NOT(ISERROR(SEARCH("3- Moderado",A10)))</formula>
    </cfRule>
    <cfRule type="containsText" dxfId="114" priority="81" operator="containsText" text="1- Bajo">
      <formula>NOT(ISERROR(SEARCH("1- Bajo",A10)))</formula>
    </cfRule>
    <cfRule type="containsText" dxfId="113" priority="80" operator="containsText" text="4- Bajo">
      <formula>NOT(ISERROR(SEARCH("4- Bajo",A10)))</formula>
    </cfRule>
    <cfRule type="containsText" dxfId="112" priority="79" operator="containsText" text="3- Bajo">
      <formula>NOT(ISERROR(SEARCH("3- Bajo",A10)))</formula>
    </cfRule>
  </conditionalFormatting>
  <conditionalFormatting sqref="A30:E30">
    <cfRule type="containsText" dxfId="111" priority="66" operator="containsText" text="3- Bajo">
      <formula>NOT(ISERROR(SEARCH("3- Bajo",A30)))</formula>
    </cfRule>
    <cfRule type="containsText" dxfId="110" priority="64" operator="containsText" text="6- Moderado">
      <formula>NOT(ISERROR(SEARCH("6- Moderado",A30)))</formula>
    </cfRule>
    <cfRule type="containsText" dxfId="109" priority="63" operator="containsText" text="3- Moderado">
      <formula>NOT(ISERROR(SEARCH("3- Moderado",A30)))</formula>
    </cfRule>
    <cfRule type="containsText" dxfId="108" priority="65" operator="containsText" text="4- Moderado">
      <formula>NOT(ISERROR(SEARCH("4- Moderado",A30)))</formula>
    </cfRule>
    <cfRule type="containsText" dxfId="107" priority="68" operator="containsText" text="1- Bajo">
      <formula>NOT(ISERROR(SEARCH("1- Bajo",A30)))</formula>
    </cfRule>
    <cfRule type="containsText" dxfId="106" priority="67" operator="containsText" text="4- Bajo">
      <formula>NOT(ISERROR(SEARCH("4- Bajo",A30)))</formula>
    </cfRule>
  </conditionalFormatting>
  <conditionalFormatting sqref="A40:E40">
    <cfRule type="containsText" dxfId="105" priority="61" operator="containsText" text="1- Bajo">
      <formula>NOT(ISERROR(SEARCH("1- Bajo",A40)))</formula>
    </cfRule>
    <cfRule type="containsText" dxfId="104" priority="60" operator="containsText" text="4- Bajo">
      <formula>NOT(ISERROR(SEARCH("4- Bajo",A40)))</formula>
    </cfRule>
    <cfRule type="containsText" dxfId="103" priority="59" operator="containsText" text="3- Bajo">
      <formula>NOT(ISERROR(SEARCH("3- Bajo",A40)))</formula>
    </cfRule>
    <cfRule type="containsText" dxfId="102" priority="58" operator="containsText" text="4- Moderado">
      <formula>NOT(ISERROR(SEARCH("4- Moderado",A40)))</formula>
    </cfRule>
    <cfRule type="containsText" dxfId="101" priority="57" operator="containsText" text="6- Moderado">
      <formula>NOT(ISERROR(SEARCH("6- Moderado",A40)))</formula>
    </cfRule>
    <cfRule type="containsText" dxfId="100" priority="56" operator="containsText" text="3- Moderado">
      <formula>NOT(ISERROR(SEARCH("3- Moderado",A40)))</formula>
    </cfRule>
  </conditionalFormatting>
  <conditionalFormatting sqref="A50:E50">
    <cfRule type="containsText" dxfId="99" priority="45" operator="containsText" text="3- Moderado">
      <formula>NOT(ISERROR(SEARCH("3- Moderado",A50)))</formula>
    </cfRule>
    <cfRule type="containsText" dxfId="98" priority="46" operator="containsText" text="6- Moderado">
      <formula>NOT(ISERROR(SEARCH("6- Moderado",A50)))</formula>
    </cfRule>
    <cfRule type="containsText" dxfId="97" priority="47" operator="containsText" text="4- Moderado">
      <formula>NOT(ISERROR(SEARCH("4- Moderado",A50)))</formula>
    </cfRule>
    <cfRule type="containsText" dxfId="96" priority="48" operator="containsText" text="3- Bajo">
      <formula>NOT(ISERROR(SEARCH("3- Bajo",A50)))</formula>
    </cfRule>
    <cfRule type="containsText" dxfId="95" priority="49" operator="containsText" text="4- Bajo">
      <formula>NOT(ISERROR(SEARCH("4- Bajo",A50)))</formula>
    </cfRule>
    <cfRule type="containsText" dxfId="94" priority="50" operator="containsText" text="1- Bajo">
      <formula>NOT(ISERROR(SEARCH("1- Bajo",A50)))</formula>
    </cfRule>
  </conditionalFormatting>
  <conditionalFormatting sqref="A60:E60">
    <cfRule type="containsText" dxfId="93" priority="27" operator="containsText" text="1- Bajo">
      <formula>NOT(ISERROR(SEARCH("1- Bajo",A60)))</formula>
    </cfRule>
    <cfRule type="containsText" dxfId="92" priority="26" operator="containsText" text="4- Bajo">
      <formula>NOT(ISERROR(SEARCH("4- Bajo",A60)))</formula>
    </cfRule>
    <cfRule type="containsText" dxfId="91" priority="25" operator="containsText" text="3- Bajo">
      <formula>NOT(ISERROR(SEARCH("3- Bajo",A60)))</formula>
    </cfRule>
    <cfRule type="containsText" dxfId="90" priority="23" operator="containsText" text="6- Moderado">
      <formula>NOT(ISERROR(SEARCH("6- Moderado",A60)))</formula>
    </cfRule>
    <cfRule type="containsText" dxfId="89" priority="22" operator="containsText" text="3- Moderado">
      <formula>NOT(ISERROR(SEARCH("3- Moderado",A60)))</formula>
    </cfRule>
    <cfRule type="containsText" dxfId="88" priority="24" operator="containsText" text="4- Moderado">
      <formula>NOT(ISERROR(SEARCH("4- Moderado",A60)))</formula>
    </cfRule>
  </conditionalFormatting>
  <conditionalFormatting sqref="A70:E70 A80:E80 A90:E90">
    <cfRule type="containsText" dxfId="87" priority="18" operator="containsText" text="3- Bajo">
      <formula>NOT(ISERROR(SEARCH("3- Bajo",A70)))</formula>
    </cfRule>
    <cfRule type="containsText" dxfId="86" priority="19" operator="containsText" text="4- Bajo">
      <formula>NOT(ISERROR(SEARCH("4- Bajo",A70)))</formula>
    </cfRule>
    <cfRule type="containsText" dxfId="85" priority="20" operator="containsText" text="1- Bajo">
      <formula>NOT(ISERROR(SEARCH("1- Bajo",A70)))</formula>
    </cfRule>
    <cfRule type="containsText" dxfId="84" priority="15" operator="containsText" text="3- Moderado">
      <formula>NOT(ISERROR(SEARCH("3- Moderado",A70)))</formula>
    </cfRule>
    <cfRule type="containsText" dxfId="83" priority="16" operator="containsText" text="6- Moderado">
      <formula>NOT(ISERROR(SEARCH("6- Moderado",A70)))</formula>
    </cfRule>
    <cfRule type="containsText" dxfId="82" priority="17" operator="containsText" text="4- Moderado">
      <formula>NOT(ISERROR(SEARCH("4- Moderado",A70)))</formula>
    </cfRule>
  </conditionalFormatting>
  <conditionalFormatting sqref="C8:F8">
    <cfRule type="containsText" dxfId="81" priority="70" operator="containsText" text="3- Moderado">
      <formula>NOT(ISERROR(SEARCH("3- Moderado",C8)))</formula>
    </cfRule>
    <cfRule type="containsText" dxfId="80" priority="71" operator="containsText" text="6- Moderado">
      <formula>NOT(ISERROR(SEARCH("6- Moderado",C8)))</formula>
    </cfRule>
    <cfRule type="containsText" dxfId="79" priority="72" operator="containsText" text="4- Moderado">
      <formula>NOT(ISERROR(SEARCH("4- Moderado",C8)))</formula>
    </cfRule>
    <cfRule type="containsText" dxfId="78" priority="74" operator="containsText" text="4- Bajo">
      <formula>NOT(ISERROR(SEARCH("4- Bajo",C8)))</formula>
    </cfRule>
    <cfRule type="containsText" dxfId="77" priority="75" operator="containsText" text="1- Bajo">
      <formula>NOT(ISERROR(SEARCH("1- Bajo",C8)))</formula>
    </cfRule>
    <cfRule type="containsText" dxfId="76" priority="73" operator="containsText" text="3- Bajo">
      <formula>NOT(ISERROR(SEARCH("3- Bajo",C8)))</formula>
    </cfRule>
  </conditionalFormatting>
  <conditionalFormatting sqref="D10:D99">
    <cfRule type="containsText" dxfId="75" priority="41" operator="containsText" text="Baja">
      <formula>NOT(ISERROR(SEARCH("Baja",D10)))</formula>
    </cfRule>
    <cfRule type="containsText" dxfId="74" priority="40" operator="containsText" text="Alta">
      <formula>NOT(ISERROR(SEARCH("Alta",D10)))</formula>
    </cfRule>
    <cfRule type="containsText" dxfId="73" priority="39" operator="containsText" text="Muy Alta">
      <formula>NOT(ISERROR(SEARCH("Muy Alta",D10)))</formula>
    </cfRule>
    <cfRule type="containsText" dxfId="72" priority="44" operator="containsText" text="Media">
      <formula>NOT(ISERROR(SEARCH("Media",D10)))</formula>
    </cfRule>
    <cfRule type="containsText" dxfId="71" priority="42" operator="containsText" text="Muy Baja">
      <formula>NOT(ISERROR(SEARCH("Muy Baja",D10)))</formula>
    </cfRule>
  </conditionalFormatting>
  <conditionalFormatting sqref="E10:E99">
    <cfRule type="containsText" dxfId="70" priority="38" operator="containsText" text="Leve">
      <formula>NOT(ISERROR(SEARCH("Leve",E10)))</formula>
    </cfRule>
    <cfRule type="containsText" dxfId="69" priority="37" operator="containsText" text="Menor">
      <formula>NOT(ISERROR(SEARCH("Menor",E10)))</formula>
    </cfRule>
    <cfRule type="containsText" dxfId="68" priority="36" operator="containsText" text="Mayor">
      <formula>NOT(ISERROR(SEARCH("Mayor",E10)))</formula>
    </cfRule>
    <cfRule type="containsText" dxfId="67" priority="35" operator="containsText" text="Catastrófico">
      <formula>NOT(ISERROR(SEARCH("Catastrófico",E10)))</formula>
    </cfRule>
  </conditionalFormatting>
  <conditionalFormatting sqref="E10:F99">
    <cfRule type="containsText" dxfId="66"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99">
    <cfRule type="containsText" dxfId="65" priority="54" operator="containsText" text="Extremo">
      <formula>NOT(ISERROR(SEARCH("Extremo",F10)))</formula>
    </cfRule>
    <cfRule type="containsText" dxfId="64" priority="53" operator="containsText" text="Alto">
      <formula>NOT(ISERROR(SEARCH("Alto",F10)))</formula>
    </cfRule>
    <cfRule type="containsText" dxfId="63" priority="52" operator="containsText" text="Moderado">
      <formula>NOT(ISERROR(SEARCH("Moderado",F10)))</formula>
    </cfRule>
    <cfRule type="containsText" dxfId="62" priority="51" operator="containsText" text="Bajo">
      <formula>NOT(ISERROR(SEARCH("Bajo",F10)))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99">
    <cfRule type="colorScale" priority="142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99"/>
  <sheetViews>
    <sheetView showGridLines="0" zoomScale="55" zoomScaleNormal="55" workbookViewId="0">
      <selection activeCell="C4" sqref="C4:Q6"/>
    </sheetView>
  </sheetViews>
  <sheetFormatPr baseColWidth="10"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76"/>
      <c r="B1" s="677"/>
      <c r="C1" s="680"/>
      <c r="D1" s="680"/>
      <c r="E1" s="680"/>
      <c r="F1" s="680"/>
      <c r="G1" s="680"/>
      <c r="H1" s="680"/>
      <c r="I1" s="680"/>
      <c r="J1" s="681"/>
      <c r="K1" s="675"/>
      <c r="L1" s="675"/>
      <c r="M1" s="675"/>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78"/>
      <c r="B2" s="679"/>
      <c r="C2" s="682"/>
      <c r="D2" s="682"/>
      <c r="E2" s="682"/>
      <c r="F2" s="682"/>
      <c r="G2" s="682"/>
      <c r="H2" s="682"/>
      <c r="I2" s="682"/>
      <c r="J2" s="683"/>
      <c r="K2" s="675"/>
      <c r="L2" s="675"/>
      <c r="M2" s="675"/>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82"/>
      <c r="D3" s="682"/>
      <c r="E3" s="682"/>
      <c r="F3" s="682"/>
      <c r="G3" s="682"/>
      <c r="H3" s="682"/>
      <c r="I3" s="682"/>
      <c r="J3" s="683"/>
      <c r="K3" s="675"/>
      <c r="L3" s="675"/>
      <c r="M3" s="675"/>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65.25" customHeight="1">
      <c r="A4" s="570" t="s">
        <v>257</v>
      </c>
      <c r="B4" s="570"/>
      <c r="C4" s="571" t="s">
        <v>516</v>
      </c>
      <c r="D4" s="571"/>
      <c r="E4" s="571"/>
      <c r="F4" s="571"/>
      <c r="G4" s="571"/>
      <c r="H4" s="571"/>
      <c r="I4" s="571"/>
      <c r="J4" s="571"/>
      <c r="K4" s="571"/>
      <c r="L4" s="571"/>
      <c r="M4" s="571"/>
      <c r="N4" s="571"/>
      <c r="O4" s="571"/>
      <c r="P4" s="571"/>
      <c r="Q4" s="571"/>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0" t="s">
        <v>258</v>
      </c>
      <c r="B5" s="570"/>
      <c r="C5" s="571" t="s">
        <v>517</v>
      </c>
      <c r="D5" s="571"/>
      <c r="E5" s="571"/>
      <c r="F5" s="571"/>
      <c r="G5" s="571"/>
      <c r="H5" s="571"/>
      <c r="I5" s="571"/>
      <c r="J5" s="571"/>
      <c r="K5" s="571"/>
      <c r="L5" s="571"/>
      <c r="M5" s="571"/>
      <c r="N5" s="571"/>
      <c r="O5" s="571"/>
      <c r="P5" s="571"/>
      <c r="Q5" s="571"/>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0" t="s">
        <v>259</v>
      </c>
      <c r="B6" s="570"/>
      <c r="C6" s="571" t="s">
        <v>518</v>
      </c>
      <c r="D6" s="572"/>
      <c r="E6" s="572"/>
      <c r="F6" s="572"/>
      <c r="G6" s="572"/>
      <c r="H6" s="572"/>
      <c r="I6" s="572"/>
      <c r="J6" s="572"/>
      <c r="K6" s="572"/>
      <c r="L6" s="572"/>
      <c r="M6" s="572"/>
      <c r="N6" s="572"/>
      <c r="O6" s="572"/>
      <c r="P6" s="572"/>
      <c r="Q6" s="572"/>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95" t="s">
        <v>442</v>
      </c>
      <c r="B7" s="696"/>
      <c r="C7" s="697"/>
      <c r="D7" s="698" t="s">
        <v>443</v>
      </c>
      <c r="E7" s="698"/>
      <c r="F7" s="698"/>
      <c r="G7" s="699" t="s">
        <v>444</v>
      </c>
      <c r="H7" s="690" t="s">
        <v>445</v>
      </c>
      <c r="I7" s="692" t="s">
        <v>446</v>
      </c>
      <c r="J7" s="693"/>
      <c r="K7" s="692" t="s">
        <v>447</v>
      </c>
      <c r="L7" s="693"/>
      <c r="M7" s="694" t="s">
        <v>457</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31</v>
      </c>
      <c r="B8" s="34" t="s">
        <v>200</v>
      </c>
      <c r="C8" s="34" t="s">
        <v>202</v>
      </c>
      <c r="D8" s="27" t="s">
        <v>212</v>
      </c>
      <c r="E8" s="27" t="s">
        <v>449</v>
      </c>
      <c r="F8" s="27" t="s">
        <v>450</v>
      </c>
      <c r="G8" s="699"/>
      <c r="H8" s="691"/>
      <c r="I8" s="28" t="s">
        <v>451</v>
      </c>
      <c r="J8" s="28" t="s">
        <v>452</v>
      </c>
      <c r="K8" s="28" t="s">
        <v>453</v>
      </c>
      <c r="L8" s="28" t="s">
        <v>454</v>
      </c>
      <c r="M8" s="694"/>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84"/>
      <c r="B9" s="685"/>
      <c r="C9" s="685"/>
      <c r="D9" s="685"/>
      <c r="E9" s="685"/>
      <c r="F9" s="685"/>
      <c r="G9" s="685"/>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86">
        <f>'7- Mapa Final'!A10</f>
        <v>1</v>
      </c>
      <c r="B10" s="687" t="str">
        <f>'7- Mapa Final'!B10</f>
        <v>Vencimiento de Términos</v>
      </c>
      <c r="C10" s="687" t="str">
        <f>'7- Mapa Final'!C10</f>
        <v>Se realizan  actuaciones procesales o se da  respuesta a las solicitudes de los usuarios de la administración de justicia en materia penal, después del  término legal establecido para decidir sobre los conflictos presentados a los jueces.</v>
      </c>
      <c r="D10" s="701" t="str">
        <f>'7- Mapa Final'!J10</f>
        <v>Baja - 2</v>
      </c>
      <c r="E10" s="702" t="str">
        <f>'7- Mapa Final'!K10</f>
        <v>Menor - 2</v>
      </c>
      <c r="F10" s="688" t="str">
        <f>'7- Mapa Final'!M10</f>
        <v>Moderado - 4</v>
      </c>
      <c r="G10" s="426"/>
      <c r="H10" s="689"/>
      <c r="I10" s="689"/>
      <c r="J10" s="689"/>
      <c r="K10" s="689"/>
      <c r="L10" s="689"/>
      <c r="M10" s="70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9"/>
      <c r="B11" s="651"/>
      <c r="C11" s="651"/>
      <c r="D11" s="654"/>
      <c r="E11" s="657"/>
      <c r="F11" s="659"/>
      <c r="G11" s="427"/>
      <c r="H11" s="664"/>
      <c r="I11" s="664"/>
      <c r="J11" s="664"/>
      <c r="K11" s="664"/>
      <c r="L11" s="664"/>
      <c r="M11" s="670"/>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9"/>
      <c r="B12" s="651"/>
      <c r="C12" s="651"/>
      <c r="D12" s="654"/>
      <c r="E12" s="657"/>
      <c r="F12" s="659"/>
      <c r="G12" s="427"/>
      <c r="H12" s="664"/>
      <c r="I12" s="664"/>
      <c r="J12" s="664"/>
      <c r="K12" s="664"/>
      <c r="L12" s="664"/>
      <c r="M12" s="670"/>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9"/>
      <c r="B13" s="651"/>
      <c r="C13" s="651"/>
      <c r="D13" s="654"/>
      <c r="E13" s="657"/>
      <c r="F13" s="659"/>
      <c r="G13" s="427"/>
      <c r="H13" s="664"/>
      <c r="I13" s="664"/>
      <c r="J13" s="664"/>
      <c r="K13" s="664"/>
      <c r="L13" s="664"/>
      <c r="M13" s="670"/>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9"/>
      <c r="B14" s="651"/>
      <c r="C14" s="651"/>
      <c r="D14" s="654"/>
      <c r="E14" s="657"/>
      <c r="F14" s="659"/>
      <c r="G14" s="427"/>
      <c r="H14" s="664"/>
      <c r="I14" s="664"/>
      <c r="J14" s="664"/>
      <c r="K14" s="664"/>
      <c r="L14" s="664"/>
      <c r="M14" s="670"/>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9"/>
      <c r="B15" s="651"/>
      <c r="C15" s="651"/>
      <c r="D15" s="654"/>
      <c r="E15" s="657"/>
      <c r="F15" s="659"/>
      <c r="G15" s="427"/>
      <c r="H15" s="664"/>
      <c r="I15" s="664"/>
      <c r="J15" s="664"/>
      <c r="K15" s="664"/>
      <c r="L15" s="664"/>
      <c r="M15" s="670"/>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9"/>
      <c r="B16" s="651"/>
      <c r="C16" s="651"/>
      <c r="D16" s="654"/>
      <c r="E16" s="657"/>
      <c r="F16" s="659"/>
      <c r="G16" s="427"/>
      <c r="H16" s="664"/>
      <c r="I16" s="664"/>
      <c r="J16" s="664"/>
      <c r="K16" s="664"/>
      <c r="L16" s="664"/>
      <c r="M16" s="670"/>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9"/>
      <c r="B17" s="651"/>
      <c r="C17" s="651"/>
      <c r="D17" s="654"/>
      <c r="E17" s="657"/>
      <c r="F17" s="659"/>
      <c r="G17" s="427"/>
      <c r="H17" s="664"/>
      <c r="I17" s="664"/>
      <c r="J17" s="664"/>
      <c r="K17" s="664"/>
      <c r="L17" s="664"/>
      <c r="M17" s="670"/>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9"/>
      <c r="B18" s="651"/>
      <c r="C18" s="651"/>
      <c r="D18" s="654"/>
      <c r="E18" s="657"/>
      <c r="F18" s="659"/>
      <c r="G18" s="427"/>
      <c r="H18" s="664"/>
      <c r="I18" s="664"/>
      <c r="J18" s="664"/>
      <c r="K18" s="664"/>
      <c r="L18" s="664"/>
      <c r="M18" s="670"/>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9"/>
      <c r="B19" s="651"/>
      <c r="C19" s="651"/>
      <c r="D19" s="654"/>
      <c r="E19" s="657"/>
      <c r="F19" s="659"/>
      <c r="G19" s="427"/>
      <c r="H19" s="664"/>
      <c r="I19" s="664"/>
      <c r="J19" s="664"/>
      <c r="K19" s="664"/>
      <c r="L19" s="664"/>
      <c r="M19" s="670"/>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9">
        <f>'7- Mapa Final'!A20</f>
        <v>2</v>
      </c>
      <c r="B20" s="651" t="str">
        <f>'7- Mapa Final'!B20</f>
        <v xml:space="preserve">Incumplimientos en la realizacion de audiencias </v>
      </c>
      <c r="C20" s="651" t="str">
        <f>'7- Mapa Final'!C20</f>
        <v xml:space="preserve">No se atiende la  solicitud  de un fiscal o parte interesada para la realización de una audiencia preliminar o no se cumple  la programción de audiencias de Conocimiento. </v>
      </c>
      <c r="D20" s="653" t="str">
        <f>'7- Mapa Final'!J20</f>
        <v>Baja - 2</v>
      </c>
      <c r="E20" s="656" t="str">
        <f>'7- Mapa Final'!K20</f>
        <v>Menor - 2</v>
      </c>
      <c r="F20" s="659" t="str">
        <f>'7- Mapa Final'!M20</f>
        <v>Moderado - 4</v>
      </c>
      <c r="G20" s="427"/>
      <c r="H20" s="664"/>
      <c r="I20" s="664"/>
      <c r="J20" s="664"/>
      <c r="K20" s="664"/>
      <c r="L20" s="664"/>
      <c r="M20" s="670"/>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9"/>
      <c r="B21" s="651"/>
      <c r="C21" s="651"/>
      <c r="D21" s="654"/>
      <c r="E21" s="657"/>
      <c r="F21" s="659"/>
      <c r="G21" s="427"/>
      <c r="H21" s="664"/>
      <c r="I21" s="664"/>
      <c r="J21" s="664"/>
      <c r="K21" s="664"/>
      <c r="L21" s="664"/>
      <c r="M21" s="670"/>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9"/>
      <c r="B22" s="651"/>
      <c r="C22" s="651"/>
      <c r="D22" s="654"/>
      <c r="E22" s="657"/>
      <c r="F22" s="659"/>
      <c r="G22" s="427"/>
      <c r="H22" s="664"/>
      <c r="I22" s="664"/>
      <c r="J22" s="664"/>
      <c r="K22" s="664"/>
      <c r="L22" s="664"/>
      <c r="M22" s="670"/>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9"/>
      <c r="B23" s="651"/>
      <c r="C23" s="651"/>
      <c r="D23" s="654"/>
      <c r="E23" s="657"/>
      <c r="F23" s="659"/>
      <c r="G23" s="427"/>
      <c r="H23" s="664"/>
      <c r="I23" s="664"/>
      <c r="J23" s="664"/>
      <c r="K23" s="664"/>
      <c r="L23" s="664"/>
      <c r="M23" s="670"/>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9"/>
      <c r="B24" s="651"/>
      <c r="C24" s="651"/>
      <c r="D24" s="654"/>
      <c r="E24" s="657"/>
      <c r="F24" s="659"/>
      <c r="G24" s="427"/>
      <c r="H24" s="664"/>
      <c r="I24" s="664"/>
      <c r="J24" s="664"/>
      <c r="K24" s="664"/>
      <c r="L24" s="664"/>
      <c r="M24" s="670"/>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9"/>
      <c r="B25" s="651"/>
      <c r="C25" s="651"/>
      <c r="D25" s="654"/>
      <c r="E25" s="657"/>
      <c r="F25" s="659"/>
      <c r="G25" s="427"/>
      <c r="H25" s="664"/>
      <c r="I25" s="664"/>
      <c r="J25" s="664"/>
      <c r="K25" s="664"/>
      <c r="L25" s="664"/>
      <c r="M25" s="670"/>
      <c r="N25" s="33"/>
      <c r="O25" s="33"/>
    </row>
    <row r="26" spans="1:169">
      <c r="A26" s="649"/>
      <c r="B26" s="651"/>
      <c r="C26" s="651"/>
      <c r="D26" s="654"/>
      <c r="E26" s="657"/>
      <c r="F26" s="659"/>
      <c r="G26" s="427"/>
      <c r="H26" s="664"/>
      <c r="I26" s="664"/>
      <c r="J26" s="664"/>
      <c r="K26" s="664"/>
      <c r="L26" s="664"/>
      <c r="M26" s="670"/>
      <c r="N26" s="33"/>
      <c r="O26" s="33"/>
    </row>
    <row r="27" spans="1:169">
      <c r="A27" s="649"/>
      <c r="B27" s="651"/>
      <c r="C27" s="651"/>
      <c r="D27" s="654"/>
      <c r="E27" s="657"/>
      <c r="F27" s="659"/>
      <c r="G27" s="427"/>
      <c r="H27" s="664"/>
      <c r="I27" s="664"/>
      <c r="J27" s="664"/>
      <c r="K27" s="664"/>
      <c r="L27" s="664"/>
      <c r="M27" s="670"/>
      <c r="N27" s="33"/>
      <c r="O27" s="33"/>
    </row>
    <row r="28" spans="1:169">
      <c r="A28" s="649"/>
      <c r="B28" s="651"/>
      <c r="C28" s="651"/>
      <c r="D28" s="654"/>
      <c r="E28" s="657"/>
      <c r="F28" s="659"/>
      <c r="G28" s="427"/>
      <c r="H28" s="664"/>
      <c r="I28" s="664"/>
      <c r="J28" s="664"/>
      <c r="K28" s="664"/>
      <c r="L28" s="664"/>
      <c r="M28" s="670"/>
      <c r="N28" s="33"/>
      <c r="O28" s="33"/>
    </row>
    <row r="29" spans="1:169">
      <c r="A29" s="649"/>
      <c r="B29" s="651"/>
      <c r="C29" s="651"/>
      <c r="D29" s="654"/>
      <c r="E29" s="657"/>
      <c r="F29" s="659"/>
      <c r="G29" s="427"/>
      <c r="H29" s="664"/>
      <c r="I29" s="664"/>
      <c r="J29" s="664"/>
      <c r="K29" s="664"/>
      <c r="L29" s="664"/>
      <c r="M29" s="670"/>
      <c r="N29" s="33"/>
      <c r="O29" s="33"/>
    </row>
    <row r="30" spans="1:169" s="25" customFormat="1" ht="12.75">
      <c r="A30" s="649">
        <f>'7- Mapa Final'!A30</f>
        <v>3</v>
      </c>
      <c r="B30" s="651" t="str">
        <f>'7- Mapa Final'!B30</f>
        <v xml:space="preserve"> No efectuar las notificaciones
o efectuarlas  sin el cumplimiento de los requisitos</v>
      </c>
      <c r="C30" s="651" t="str">
        <f>'7- Mapa Final'!C30</f>
        <v>No se realizan las  notificaciones , no se erfectuan  oportunamente o no se aplica la normatividad.
 (Aca esta como riesgo porque es el producto de este proceso)</v>
      </c>
      <c r="D30" s="653" t="str">
        <f>'7- Mapa Final'!J30</f>
        <v>Muy Baja - 1</v>
      </c>
      <c r="E30" s="656" t="str">
        <f>'7- Mapa Final'!K30</f>
        <v>Leve - 1</v>
      </c>
      <c r="F30" s="659" t="str">
        <f>'7- Mapa Final'!M30</f>
        <v>Bajo - 1</v>
      </c>
      <c r="G30" s="427"/>
      <c r="H30" s="664"/>
      <c r="I30" s="664"/>
      <c r="J30" s="664"/>
      <c r="K30" s="664"/>
      <c r="L30" s="664"/>
      <c r="M30" s="670"/>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9"/>
      <c r="B31" s="651"/>
      <c r="C31" s="651"/>
      <c r="D31" s="654"/>
      <c r="E31" s="657"/>
      <c r="F31" s="659"/>
      <c r="G31" s="427"/>
      <c r="H31" s="664"/>
      <c r="I31" s="664"/>
      <c r="J31" s="664"/>
      <c r="K31" s="664"/>
      <c r="L31" s="664"/>
      <c r="M31" s="670"/>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9"/>
      <c r="B32" s="651"/>
      <c r="C32" s="651"/>
      <c r="D32" s="654"/>
      <c r="E32" s="657"/>
      <c r="F32" s="659"/>
      <c r="G32" s="427"/>
      <c r="H32" s="664"/>
      <c r="I32" s="664"/>
      <c r="J32" s="664"/>
      <c r="K32" s="664"/>
      <c r="L32" s="664"/>
      <c r="M32" s="670"/>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9"/>
      <c r="B33" s="651"/>
      <c r="C33" s="651"/>
      <c r="D33" s="654"/>
      <c r="E33" s="657"/>
      <c r="F33" s="659"/>
      <c r="G33" s="427"/>
      <c r="H33" s="664"/>
      <c r="I33" s="664"/>
      <c r="J33" s="664"/>
      <c r="K33" s="664"/>
      <c r="L33" s="664"/>
      <c r="M33" s="670"/>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9"/>
      <c r="B34" s="651"/>
      <c r="C34" s="651"/>
      <c r="D34" s="654"/>
      <c r="E34" s="657"/>
      <c r="F34" s="659"/>
      <c r="G34" s="427"/>
      <c r="H34" s="664"/>
      <c r="I34" s="664"/>
      <c r="J34" s="664"/>
      <c r="K34" s="664"/>
      <c r="L34" s="664"/>
      <c r="M34" s="670"/>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9"/>
      <c r="B35" s="651"/>
      <c r="C35" s="651"/>
      <c r="D35" s="654"/>
      <c r="E35" s="657"/>
      <c r="F35" s="659"/>
      <c r="G35" s="427"/>
      <c r="H35" s="664"/>
      <c r="I35" s="664"/>
      <c r="J35" s="664"/>
      <c r="K35" s="664"/>
      <c r="L35" s="664"/>
      <c r="M35" s="670"/>
      <c r="N35" s="33"/>
      <c r="O35" s="33"/>
    </row>
    <row r="36" spans="1:169">
      <c r="A36" s="649"/>
      <c r="B36" s="651"/>
      <c r="C36" s="651"/>
      <c r="D36" s="654"/>
      <c r="E36" s="657"/>
      <c r="F36" s="659"/>
      <c r="G36" s="427"/>
      <c r="H36" s="664"/>
      <c r="I36" s="664"/>
      <c r="J36" s="664"/>
      <c r="K36" s="664"/>
      <c r="L36" s="664"/>
      <c r="M36" s="670"/>
      <c r="N36" s="33"/>
      <c r="O36" s="33"/>
    </row>
    <row r="37" spans="1:169">
      <c r="A37" s="649"/>
      <c r="B37" s="651"/>
      <c r="C37" s="651"/>
      <c r="D37" s="654"/>
      <c r="E37" s="657"/>
      <c r="F37" s="659"/>
      <c r="G37" s="427"/>
      <c r="H37" s="664"/>
      <c r="I37" s="664"/>
      <c r="J37" s="664"/>
      <c r="K37" s="664"/>
      <c r="L37" s="664"/>
      <c r="M37" s="670"/>
      <c r="N37" s="33"/>
      <c r="O37" s="33"/>
    </row>
    <row r="38" spans="1:169">
      <c r="A38" s="649"/>
      <c r="B38" s="651"/>
      <c r="C38" s="651"/>
      <c r="D38" s="654"/>
      <c r="E38" s="657"/>
      <c r="F38" s="659"/>
      <c r="G38" s="427"/>
      <c r="H38" s="664"/>
      <c r="I38" s="664"/>
      <c r="J38" s="664"/>
      <c r="K38" s="664"/>
      <c r="L38" s="664"/>
      <c r="M38" s="670"/>
      <c r="N38" s="33"/>
      <c r="O38" s="33"/>
    </row>
    <row r="39" spans="1:169">
      <c r="A39" s="649"/>
      <c r="B39" s="651"/>
      <c r="C39" s="651"/>
      <c r="D39" s="654"/>
      <c r="E39" s="657"/>
      <c r="F39" s="659"/>
      <c r="G39" s="427"/>
      <c r="H39" s="664"/>
      <c r="I39" s="664"/>
      <c r="J39" s="664"/>
      <c r="K39" s="664"/>
      <c r="L39" s="664"/>
      <c r="M39" s="670"/>
      <c r="N39" s="33"/>
      <c r="O39" s="33"/>
    </row>
    <row r="40" spans="1:169" s="25" customFormat="1" ht="12.75">
      <c r="A40" s="649">
        <f>'7- Mapa Final'!A40</f>
        <v>4</v>
      </c>
      <c r="B40" s="651" t="str">
        <f>'7- Mapa Final'!B40</f>
        <v>No efectuar el reparto judicial o hacerlo incumpliendo los requisitos</v>
      </c>
      <c r="C40" s="651" t="str">
        <f>'7- Mapa Final'!C40</f>
        <v xml:space="preserve">No realizar el reparto o hacerlo incumpliendo los principios  y condiciones reglamentarias establecidas.
</v>
      </c>
      <c r="D40" s="653" t="str">
        <f>'7- Mapa Final'!J40</f>
        <v>Muy Baja - 1</v>
      </c>
      <c r="E40" s="656" t="str">
        <f>'7- Mapa Final'!K40</f>
        <v>Leve - 1</v>
      </c>
      <c r="F40" s="659" t="str">
        <f>'7- Mapa Final'!M40</f>
        <v>Bajo - 1</v>
      </c>
      <c r="G40" s="427"/>
      <c r="H40" s="664"/>
      <c r="I40" s="664"/>
      <c r="J40" s="664"/>
      <c r="K40" s="664"/>
      <c r="L40" s="664"/>
      <c r="M40" s="670"/>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9"/>
      <c r="B41" s="651"/>
      <c r="C41" s="651"/>
      <c r="D41" s="654"/>
      <c r="E41" s="657"/>
      <c r="F41" s="659"/>
      <c r="G41" s="427"/>
      <c r="H41" s="664"/>
      <c r="I41" s="664"/>
      <c r="J41" s="664"/>
      <c r="K41" s="664"/>
      <c r="L41" s="664"/>
      <c r="M41" s="670"/>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9"/>
      <c r="B42" s="651"/>
      <c r="C42" s="651"/>
      <c r="D42" s="654"/>
      <c r="E42" s="657"/>
      <c r="F42" s="659"/>
      <c r="G42" s="427"/>
      <c r="H42" s="664"/>
      <c r="I42" s="664"/>
      <c r="J42" s="664"/>
      <c r="K42" s="664"/>
      <c r="L42" s="664"/>
      <c r="M42" s="670"/>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9"/>
      <c r="B43" s="651"/>
      <c r="C43" s="651"/>
      <c r="D43" s="654"/>
      <c r="E43" s="657"/>
      <c r="F43" s="659"/>
      <c r="G43" s="427"/>
      <c r="H43" s="664"/>
      <c r="I43" s="664"/>
      <c r="J43" s="664"/>
      <c r="K43" s="664"/>
      <c r="L43" s="664"/>
      <c r="M43" s="670"/>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9"/>
      <c r="B44" s="651"/>
      <c r="C44" s="651"/>
      <c r="D44" s="654"/>
      <c r="E44" s="657"/>
      <c r="F44" s="659"/>
      <c r="G44" s="427"/>
      <c r="H44" s="664"/>
      <c r="I44" s="664"/>
      <c r="J44" s="664"/>
      <c r="K44" s="664"/>
      <c r="L44" s="664"/>
      <c r="M44" s="670"/>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9"/>
      <c r="B45" s="651"/>
      <c r="C45" s="651"/>
      <c r="D45" s="654"/>
      <c r="E45" s="657"/>
      <c r="F45" s="659"/>
      <c r="G45" s="427"/>
      <c r="H45" s="664"/>
      <c r="I45" s="664"/>
      <c r="J45" s="664"/>
      <c r="K45" s="664"/>
      <c r="L45" s="664"/>
      <c r="M45" s="670"/>
      <c r="N45" s="33"/>
      <c r="O45" s="33"/>
    </row>
    <row r="46" spans="1:169">
      <c r="A46" s="649"/>
      <c r="B46" s="651"/>
      <c r="C46" s="651"/>
      <c r="D46" s="654"/>
      <c r="E46" s="657"/>
      <c r="F46" s="659"/>
      <c r="G46" s="427"/>
      <c r="H46" s="664"/>
      <c r="I46" s="664"/>
      <c r="J46" s="664"/>
      <c r="K46" s="664"/>
      <c r="L46" s="664"/>
      <c r="M46" s="670"/>
      <c r="N46" s="33"/>
      <c r="O46" s="33"/>
    </row>
    <row r="47" spans="1:169">
      <c r="A47" s="649"/>
      <c r="B47" s="651"/>
      <c r="C47" s="651"/>
      <c r="D47" s="654"/>
      <c r="E47" s="657"/>
      <c r="F47" s="659"/>
      <c r="G47" s="427"/>
      <c r="H47" s="664"/>
      <c r="I47" s="664"/>
      <c r="J47" s="664"/>
      <c r="K47" s="664"/>
      <c r="L47" s="664"/>
      <c r="M47" s="670"/>
      <c r="N47" s="33"/>
      <c r="O47" s="33"/>
    </row>
    <row r="48" spans="1:169">
      <c r="A48" s="649"/>
      <c r="B48" s="651"/>
      <c r="C48" s="651"/>
      <c r="D48" s="654"/>
      <c r="E48" s="657"/>
      <c r="F48" s="659"/>
      <c r="G48" s="427"/>
      <c r="H48" s="664"/>
      <c r="I48" s="664"/>
      <c r="J48" s="664"/>
      <c r="K48" s="664"/>
      <c r="L48" s="664"/>
      <c r="M48" s="670"/>
      <c r="N48" s="33"/>
      <c r="O48" s="33"/>
    </row>
    <row r="49" spans="1:169">
      <c r="A49" s="649"/>
      <c r="B49" s="651"/>
      <c r="C49" s="651"/>
      <c r="D49" s="654"/>
      <c r="E49" s="657"/>
      <c r="F49" s="659"/>
      <c r="G49" s="427"/>
      <c r="H49" s="664"/>
      <c r="I49" s="664"/>
      <c r="J49" s="664"/>
      <c r="K49" s="664"/>
      <c r="L49" s="664"/>
      <c r="M49" s="670"/>
      <c r="N49" s="33"/>
      <c r="O49" s="33"/>
    </row>
    <row r="50" spans="1:169" s="25" customFormat="1" ht="12.75">
      <c r="A50" s="649">
        <v>5</v>
      </c>
      <c r="B50" s="651" t="str">
        <f>'7- Mapa Final'!B50</f>
        <v>Pérdida de documentos</v>
      </c>
      <c r="C50" s="651" t="str">
        <f>'7- Mapa Final'!C50</f>
        <v>Extravío temporal o definitivo de los  documentos de los procesos judiciales</v>
      </c>
      <c r="D50" s="653" t="str">
        <f>'7- Mapa Final'!J50</f>
        <v>Muy Baja - 1</v>
      </c>
      <c r="E50" s="656" t="str">
        <f>'7- Mapa Final'!K50</f>
        <v>Mayor - 4</v>
      </c>
      <c r="F50" s="659" t="str">
        <f>'7- Mapa Final'!M50</f>
        <v>Alto  - 4</v>
      </c>
      <c r="G50" s="427"/>
      <c r="H50" s="664"/>
      <c r="I50" s="664"/>
      <c r="J50" s="664"/>
      <c r="K50" s="664"/>
      <c r="L50" s="664"/>
      <c r="M50" s="670"/>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9"/>
      <c r="B51" s="651"/>
      <c r="C51" s="651"/>
      <c r="D51" s="654"/>
      <c r="E51" s="657"/>
      <c r="F51" s="659"/>
      <c r="G51" s="427"/>
      <c r="H51" s="664"/>
      <c r="I51" s="664"/>
      <c r="J51" s="664"/>
      <c r="K51" s="664"/>
      <c r="L51" s="664"/>
      <c r="M51" s="670"/>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9"/>
      <c r="B52" s="651"/>
      <c r="C52" s="651"/>
      <c r="D52" s="654"/>
      <c r="E52" s="657"/>
      <c r="F52" s="659"/>
      <c r="G52" s="427"/>
      <c r="H52" s="664"/>
      <c r="I52" s="664"/>
      <c r="J52" s="664"/>
      <c r="K52" s="664"/>
      <c r="L52" s="664"/>
      <c r="M52" s="670"/>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9"/>
      <c r="B53" s="651"/>
      <c r="C53" s="651"/>
      <c r="D53" s="654"/>
      <c r="E53" s="657"/>
      <c r="F53" s="659"/>
      <c r="G53" s="427"/>
      <c r="H53" s="664"/>
      <c r="I53" s="664"/>
      <c r="J53" s="664"/>
      <c r="K53" s="664"/>
      <c r="L53" s="664"/>
      <c r="M53" s="670"/>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9"/>
      <c r="B54" s="651"/>
      <c r="C54" s="651"/>
      <c r="D54" s="654"/>
      <c r="E54" s="657"/>
      <c r="F54" s="659"/>
      <c r="G54" s="427"/>
      <c r="H54" s="664"/>
      <c r="I54" s="664"/>
      <c r="J54" s="664"/>
      <c r="K54" s="664"/>
      <c r="L54" s="664"/>
      <c r="M54" s="670"/>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9"/>
      <c r="B55" s="651"/>
      <c r="C55" s="651"/>
      <c r="D55" s="654"/>
      <c r="E55" s="657"/>
      <c r="F55" s="659"/>
      <c r="G55" s="427"/>
      <c r="H55" s="664"/>
      <c r="I55" s="664"/>
      <c r="J55" s="664"/>
      <c r="K55" s="664"/>
      <c r="L55" s="664"/>
      <c r="M55" s="670"/>
      <c r="N55" s="33"/>
      <c r="O55" s="33"/>
    </row>
    <row r="56" spans="1:169">
      <c r="A56" s="649"/>
      <c r="B56" s="651"/>
      <c r="C56" s="651"/>
      <c r="D56" s="654"/>
      <c r="E56" s="657"/>
      <c r="F56" s="659"/>
      <c r="G56" s="427"/>
      <c r="H56" s="664"/>
      <c r="I56" s="664"/>
      <c r="J56" s="664"/>
      <c r="K56" s="664"/>
      <c r="L56" s="664"/>
      <c r="M56" s="670"/>
      <c r="N56" s="33"/>
      <c r="O56" s="33"/>
    </row>
    <row r="57" spans="1:169">
      <c r="A57" s="649"/>
      <c r="B57" s="651"/>
      <c r="C57" s="651"/>
      <c r="D57" s="654"/>
      <c r="E57" s="657"/>
      <c r="F57" s="659"/>
      <c r="G57" s="427"/>
      <c r="H57" s="664"/>
      <c r="I57" s="664"/>
      <c r="J57" s="664"/>
      <c r="K57" s="664"/>
      <c r="L57" s="664"/>
      <c r="M57" s="670"/>
      <c r="N57" s="33"/>
      <c r="O57" s="33"/>
    </row>
    <row r="58" spans="1:169">
      <c r="A58" s="649"/>
      <c r="B58" s="651"/>
      <c r="C58" s="651"/>
      <c r="D58" s="654"/>
      <c r="E58" s="657"/>
      <c r="F58" s="659"/>
      <c r="G58" s="427"/>
      <c r="H58" s="664"/>
      <c r="I58" s="664"/>
      <c r="J58" s="664"/>
      <c r="K58" s="664"/>
      <c r="L58" s="664"/>
      <c r="M58" s="670"/>
      <c r="N58" s="33"/>
      <c r="O58" s="33"/>
    </row>
    <row r="59" spans="1:169" ht="15.75" thickBot="1">
      <c r="A59" s="650"/>
      <c r="B59" s="652"/>
      <c r="C59" s="652"/>
      <c r="D59" s="655"/>
      <c r="E59" s="658"/>
      <c r="F59" s="660"/>
      <c r="G59" s="428"/>
      <c r="H59" s="665"/>
      <c r="I59" s="665"/>
      <c r="J59" s="665"/>
      <c r="K59" s="665"/>
      <c r="L59" s="665"/>
      <c r="M59" s="671"/>
      <c r="N59" s="33"/>
      <c r="O59" s="33"/>
    </row>
    <row r="60" spans="1:169" s="25" customFormat="1" ht="12.75">
      <c r="A60" s="649">
        <v>6</v>
      </c>
      <c r="B60" s="651" t="str">
        <f>'7- Mapa Final'!B60</f>
        <v>Recibir , ofrecer, prometer , entregar o aceptar dádivas o beneficios a nombre propio o de terceros para  expedir, alterar, retener , extraviar o entregar  documentos  sin el lleno de requisitos legales.</v>
      </c>
      <c r="C60" s="651" t="str">
        <f>'7- Mapa Final'!C60</f>
        <v xml:space="preserve"> Realizar trámites sin el cumplimiento de los requisitos legales  o  con informacion falsa.</v>
      </c>
      <c r="D60" s="653" t="str">
        <f>'7- Mapa Final'!J60</f>
        <v>Muy Baja - 1</v>
      </c>
      <c r="E60" s="656" t="str">
        <f>'7- Mapa Final'!K60</f>
        <v>Catastrófico - 5</v>
      </c>
      <c r="F60" s="659" t="str">
        <f>'7- Mapa Final'!M60</f>
        <v>Extremo - 5</v>
      </c>
      <c r="G60" s="427"/>
      <c r="H60" s="664"/>
      <c r="I60" s="664"/>
      <c r="J60" s="664"/>
      <c r="K60" s="664"/>
      <c r="L60" s="664"/>
      <c r="M60" s="670"/>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9"/>
      <c r="B61" s="651"/>
      <c r="C61" s="651"/>
      <c r="D61" s="654"/>
      <c r="E61" s="657"/>
      <c r="F61" s="659"/>
      <c r="G61" s="427"/>
      <c r="H61" s="664"/>
      <c r="I61" s="664"/>
      <c r="J61" s="664"/>
      <c r="K61" s="664"/>
      <c r="L61" s="664"/>
      <c r="M61" s="670"/>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9"/>
      <c r="B62" s="651"/>
      <c r="C62" s="651"/>
      <c r="D62" s="654"/>
      <c r="E62" s="657"/>
      <c r="F62" s="659"/>
      <c r="G62" s="427"/>
      <c r="H62" s="664"/>
      <c r="I62" s="664"/>
      <c r="J62" s="664"/>
      <c r="K62" s="664"/>
      <c r="L62" s="664"/>
      <c r="M62" s="670"/>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9"/>
      <c r="B63" s="651"/>
      <c r="C63" s="651"/>
      <c r="D63" s="654"/>
      <c r="E63" s="657"/>
      <c r="F63" s="659"/>
      <c r="G63" s="427"/>
      <c r="H63" s="664"/>
      <c r="I63" s="664"/>
      <c r="J63" s="664"/>
      <c r="K63" s="664"/>
      <c r="L63" s="664"/>
      <c r="M63" s="670"/>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9"/>
      <c r="B64" s="651"/>
      <c r="C64" s="651"/>
      <c r="D64" s="654"/>
      <c r="E64" s="657"/>
      <c r="F64" s="659"/>
      <c r="G64" s="427"/>
      <c r="H64" s="664"/>
      <c r="I64" s="664"/>
      <c r="J64" s="664"/>
      <c r="K64" s="664"/>
      <c r="L64" s="664"/>
      <c r="M64" s="670"/>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9"/>
      <c r="B65" s="651"/>
      <c r="C65" s="651"/>
      <c r="D65" s="654"/>
      <c r="E65" s="657"/>
      <c r="F65" s="659"/>
      <c r="G65" s="427"/>
      <c r="H65" s="664"/>
      <c r="I65" s="664"/>
      <c r="J65" s="664"/>
      <c r="K65" s="664"/>
      <c r="L65" s="664"/>
      <c r="M65" s="670"/>
      <c r="N65" s="33"/>
      <c r="O65" s="33"/>
    </row>
    <row r="66" spans="1:169">
      <c r="A66" s="649"/>
      <c r="B66" s="651"/>
      <c r="C66" s="651"/>
      <c r="D66" s="654"/>
      <c r="E66" s="657"/>
      <c r="F66" s="659"/>
      <c r="G66" s="427"/>
      <c r="H66" s="664"/>
      <c r="I66" s="664"/>
      <c r="J66" s="664"/>
      <c r="K66" s="664"/>
      <c r="L66" s="664"/>
      <c r="M66" s="670"/>
      <c r="N66" s="33"/>
      <c r="O66" s="33"/>
    </row>
    <row r="67" spans="1:169">
      <c r="A67" s="649"/>
      <c r="B67" s="651"/>
      <c r="C67" s="651"/>
      <c r="D67" s="654"/>
      <c r="E67" s="657"/>
      <c r="F67" s="659"/>
      <c r="G67" s="427"/>
      <c r="H67" s="664"/>
      <c r="I67" s="664"/>
      <c r="J67" s="664"/>
      <c r="K67" s="664"/>
      <c r="L67" s="664"/>
      <c r="M67" s="670"/>
      <c r="N67" s="33"/>
      <c r="O67" s="33"/>
    </row>
    <row r="68" spans="1:169">
      <c r="A68" s="649"/>
      <c r="B68" s="651"/>
      <c r="C68" s="651"/>
      <c r="D68" s="654"/>
      <c r="E68" s="657"/>
      <c r="F68" s="659"/>
      <c r="G68" s="427"/>
      <c r="H68" s="664"/>
      <c r="I68" s="664"/>
      <c r="J68" s="664"/>
      <c r="K68" s="664"/>
      <c r="L68" s="664"/>
      <c r="M68" s="670"/>
      <c r="N68" s="33"/>
      <c r="O68" s="33"/>
    </row>
    <row r="69" spans="1:169" ht="15.75" thickBot="1">
      <c r="A69" s="650"/>
      <c r="B69" s="652"/>
      <c r="C69" s="652"/>
      <c r="D69" s="655"/>
      <c r="E69" s="658"/>
      <c r="F69" s="660"/>
      <c r="G69" s="428"/>
      <c r="H69" s="665"/>
      <c r="I69" s="665"/>
      <c r="J69" s="665"/>
      <c r="K69" s="665"/>
      <c r="L69" s="665"/>
      <c r="M69" s="671"/>
      <c r="N69" s="33"/>
      <c r="O69" s="33"/>
    </row>
    <row r="70" spans="1:169" s="25" customFormat="1" ht="12.75">
      <c r="A70" s="649">
        <v>7</v>
      </c>
      <c r="B70" s="651" t="str">
        <f>'7- Mapa Final'!B70</f>
        <v xml:space="preserve">Recibir, ofrecer, prometer, entregar o aceptar dádivas  o beneficios a nombre propio o de terceros para  demorar, retener, alterar o direccionar fallos judiciales </v>
      </c>
      <c r="C70" s="651" t="str">
        <f>'7- Mapa Final'!C70</f>
        <v xml:space="preserve">Proferir  sentencias judiciales incumpliendo los principios de la administracion de justicia o sin la observancia de los Codigos Procesales en la materia. </v>
      </c>
      <c r="D70" s="653" t="str">
        <f>'7- Mapa Final'!J70</f>
        <v>Muy Baja - 1</v>
      </c>
      <c r="E70" s="656" t="str">
        <f>'7- Mapa Final'!K70</f>
        <v>Catastrófico - 5</v>
      </c>
      <c r="F70" s="659" t="str">
        <f>'7- Mapa Final'!M70</f>
        <v>Extremo - 5</v>
      </c>
      <c r="G70" s="427"/>
      <c r="H70" s="664"/>
      <c r="I70" s="664"/>
      <c r="J70" s="664"/>
      <c r="K70" s="664"/>
      <c r="L70" s="664"/>
      <c r="M70" s="670"/>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9"/>
      <c r="B71" s="651"/>
      <c r="C71" s="651"/>
      <c r="D71" s="654"/>
      <c r="E71" s="657"/>
      <c r="F71" s="659"/>
      <c r="G71" s="427"/>
      <c r="H71" s="664"/>
      <c r="I71" s="664"/>
      <c r="J71" s="664"/>
      <c r="K71" s="664"/>
      <c r="L71" s="664"/>
      <c r="M71" s="670"/>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9"/>
      <c r="B72" s="651"/>
      <c r="C72" s="651"/>
      <c r="D72" s="654"/>
      <c r="E72" s="657"/>
      <c r="F72" s="659"/>
      <c r="G72" s="427"/>
      <c r="H72" s="664"/>
      <c r="I72" s="664"/>
      <c r="J72" s="664"/>
      <c r="K72" s="664"/>
      <c r="L72" s="664"/>
      <c r="M72" s="670"/>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9"/>
      <c r="B73" s="651"/>
      <c r="C73" s="651"/>
      <c r="D73" s="654"/>
      <c r="E73" s="657"/>
      <c r="F73" s="659"/>
      <c r="G73" s="427"/>
      <c r="H73" s="664"/>
      <c r="I73" s="664"/>
      <c r="J73" s="664"/>
      <c r="K73" s="664"/>
      <c r="L73" s="664"/>
      <c r="M73" s="670"/>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9"/>
      <c r="B74" s="651"/>
      <c r="C74" s="651"/>
      <c r="D74" s="654"/>
      <c r="E74" s="657"/>
      <c r="F74" s="659"/>
      <c r="G74" s="427"/>
      <c r="H74" s="664"/>
      <c r="I74" s="664"/>
      <c r="J74" s="664"/>
      <c r="K74" s="664"/>
      <c r="L74" s="664"/>
      <c r="M74" s="670"/>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9"/>
      <c r="B75" s="651"/>
      <c r="C75" s="651"/>
      <c r="D75" s="654"/>
      <c r="E75" s="657"/>
      <c r="F75" s="659"/>
      <c r="G75" s="427"/>
      <c r="H75" s="664"/>
      <c r="I75" s="664"/>
      <c r="J75" s="664"/>
      <c r="K75" s="664"/>
      <c r="L75" s="664"/>
      <c r="M75" s="670"/>
      <c r="N75" s="33"/>
      <c r="O75" s="33"/>
    </row>
    <row r="76" spans="1:169">
      <c r="A76" s="649"/>
      <c r="B76" s="651"/>
      <c r="C76" s="651"/>
      <c r="D76" s="654"/>
      <c r="E76" s="657"/>
      <c r="F76" s="659"/>
      <c r="G76" s="427"/>
      <c r="H76" s="664"/>
      <c r="I76" s="664"/>
      <c r="J76" s="664"/>
      <c r="K76" s="664"/>
      <c r="L76" s="664"/>
      <c r="M76" s="670"/>
      <c r="N76" s="33"/>
      <c r="O76" s="33"/>
    </row>
    <row r="77" spans="1:169">
      <c r="A77" s="649"/>
      <c r="B77" s="651"/>
      <c r="C77" s="651"/>
      <c r="D77" s="654"/>
      <c r="E77" s="657"/>
      <c r="F77" s="659"/>
      <c r="G77" s="427"/>
      <c r="H77" s="664"/>
      <c r="I77" s="664"/>
      <c r="J77" s="664"/>
      <c r="K77" s="664"/>
      <c r="L77" s="664"/>
      <c r="M77" s="670"/>
      <c r="N77" s="33"/>
      <c r="O77" s="33"/>
    </row>
    <row r="78" spans="1:169">
      <c r="A78" s="649"/>
      <c r="B78" s="651"/>
      <c r="C78" s="651"/>
      <c r="D78" s="654"/>
      <c r="E78" s="657"/>
      <c r="F78" s="659"/>
      <c r="G78" s="427"/>
      <c r="H78" s="664"/>
      <c r="I78" s="664"/>
      <c r="J78" s="664"/>
      <c r="K78" s="664"/>
      <c r="L78" s="664"/>
      <c r="M78" s="670"/>
      <c r="N78" s="33"/>
      <c r="O78" s="33"/>
    </row>
    <row r="79" spans="1:169" ht="15.75" thickBot="1">
      <c r="A79" s="650"/>
      <c r="B79" s="652"/>
      <c r="C79" s="652"/>
      <c r="D79" s="655"/>
      <c r="E79" s="658"/>
      <c r="F79" s="660"/>
      <c r="G79" s="428"/>
      <c r="H79" s="665"/>
      <c r="I79" s="665"/>
      <c r="J79" s="665"/>
      <c r="K79" s="665"/>
      <c r="L79" s="665"/>
      <c r="M79" s="671"/>
      <c r="N79" s="33"/>
      <c r="O79" s="33"/>
    </row>
    <row r="80" spans="1:169">
      <c r="A80" s="649">
        <v>8</v>
      </c>
      <c r="B80" s="651" t="str">
        <f>'7- Mapa Final'!B80</f>
        <v>Interrupción o fallas Tecnológicas en hardware o software</v>
      </c>
      <c r="C80" s="651" t="str">
        <f>'7- Mapa Final'!C80</f>
        <v>Se presenta interrupción en la conexión a internet en las instalaciones del SPA.
Se presenta lentitud  al realizar trabajo cotidiano en los equipos.</v>
      </c>
      <c r="D80" s="653" t="str">
        <f>'7- Mapa Final'!J80</f>
        <v>Muy Baja - 1</v>
      </c>
      <c r="E80" s="656" t="str">
        <f>'7- Mapa Final'!K80</f>
        <v>Moderado - 3</v>
      </c>
      <c r="F80" s="659" t="str">
        <f>'7- Mapa Final'!M80</f>
        <v>Moderado - 3</v>
      </c>
      <c r="G80" s="427"/>
      <c r="H80" s="664"/>
      <c r="I80" s="664"/>
      <c r="J80" s="664"/>
      <c r="K80" s="664"/>
      <c r="L80" s="664"/>
      <c r="M80" s="670"/>
    </row>
    <row r="81" spans="1:13">
      <c r="A81" s="649"/>
      <c r="B81" s="651"/>
      <c r="C81" s="651"/>
      <c r="D81" s="654"/>
      <c r="E81" s="657"/>
      <c r="F81" s="659"/>
      <c r="G81" s="427"/>
      <c r="H81" s="664"/>
      <c r="I81" s="664"/>
      <c r="J81" s="664"/>
      <c r="K81" s="664"/>
      <c r="L81" s="664"/>
      <c r="M81" s="670"/>
    </row>
    <row r="82" spans="1:13">
      <c r="A82" s="649"/>
      <c r="B82" s="651"/>
      <c r="C82" s="651"/>
      <c r="D82" s="654"/>
      <c r="E82" s="657"/>
      <c r="F82" s="659"/>
      <c r="G82" s="427"/>
      <c r="H82" s="664"/>
      <c r="I82" s="664"/>
      <c r="J82" s="664"/>
      <c r="K82" s="664"/>
      <c r="L82" s="664"/>
      <c r="M82" s="670"/>
    </row>
    <row r="83" spans="1:13">
      <c r="A83" s="649"/>
      <c r="B83" s="651"/>
      <c r="C83" s="651"/>
      <c r="D83" s="654"/>
      <c r="E83" s="657"/>
      <c r="F83" s="659"/>
      <c r="G83" s="427"/>
      <c r="H83" s="664"/>
      <c r="I83" s="664"/>
      <c r="J83" s="664"/>
      <c r="K83" s="664"/>
      <c r="L83" s="664"/>
      <c r="M83" s="670"/>
    </row>
    <row r="84" spans="1:13">
      <c r="A84" s="649"/>
      <c r="B84" s="651"/>
      <c r="C84" s="651"/>
      <c r="D84" s="654"/>
      <c r="E84" s="657"/>
      <c r="F84" s="659"/>
      <c r="G84" s="427"/>
      <c r="H84" s="664"/>
      <c r="I84" s="664"/>
      <c r="J84" s="664"/>
      <c r="K84" s="664"/>
      <c r="L84" s="664"/>
      <c r="M84" s="670"/>
    </row>
    <row r="85" spans="1:13">
      <c r="A85" s="649"/>
      <c r="B85" s="651"/>
      <c r="C85" s="651"/>
      <c r="D85" s="654"/>
      <c r="E85" s="657"/>
      <c r="F85" s="659"/>
      <c r="G85" s="427"/>
      <c r="H85" s="664"/>
      <c r="I85" s="664"/>
      <c r="J85" s="664"/>
      <c r="K85" s="664"/>
      <c r="L85" s="664"/>
      <c r="M85" s="670"/>
    </row>
    <row r="86" spans="1:13">
      <c r="A86" s="649"/>
      <c r="B86" s="651"/>
      <c r="C86" s="651"/>
      <c r="D86" s="654"/>
      <c r="E86" s="657"/>
      <c r="F86" s="659"/>
      <c r="G86" s="427"/>
      <c r="H86" s="664"/>
      <c r="I86" s="664"/>
      <c r="J86" s="664"/>
      <c r="K86" s="664"/>
      <c r="L86" s="664"/>
      <c r="M86" s="670"/>
    </row>
    <row r="87" spans="1:13">
      <c r="A87" s="649"/>
      <c r="B87" s="651"/>
      <c r="C87" s="651"/>
      <c r="D87" s="654"/>
      <c r="E87" s="657"/>
      <c r="F87" s="659"/>
      <c r="G87" s="427"/>
      <c r="H87" s="664"/>
      <c r="I87" s="664"/>
      <c r="J87" s="664"/>
      <c r="K87" s="664"/>
      <c r="L87" s="664"/>
      <c r="M87" s="670"/>
    </row>
    <row r="88" spans="1:13">
      <c r="A88" s="649"/>
      <c r="B88" s="651"/>
      <c r="C88" s="651"/>
      <c r="D88" s="654"/>
      <c r="E88" s="657"/>
      <c r="F88" s="659"/>
      <c r="G88" s="427"/>
      <c r="H88" s="664"/>
      <c r="I88" s="664"/>
      <c r="J88" s="664"/>
      <c r="K88" s="664"/>
      <c r="L88" s="664"/>
      <c r="M88" s="670"/>
    </row>
    <row r="89" spans="1:13" ht="15.75" thickBot="1">
      <c r="A89" s="650"/>
      <c r="B89" s="652"/>
      <c r="C89" s="652"/>
      <c r="D89" s="655"/>
      <c r="E89" s="658"/>
      <c r="F89" s="660"/>
      <c r="G89" s="428"/>
      <c r="H89" s="665"/>
      <c r="I89" s="665"/>
      <c r="J89" s="665"/>
      <c r="K89" s="665"/>
      <c r="L89" s="665"/>
      <c r="M89" s="671"/>
    </row>
    <row r="90" spans="1:13">
      <c r="A90" s="649">
        <v>9</v>
      </c>
      <c r="B90" s="651" t="str">
        <f>'7- Mapa Final'!B90</f>
        <v>Acceso a información reservada</v>
      </c>
      <c r="C90" s="651" t="str">
        <f>'7- Mapa Final'!C90</f>
        <v xml:space="preserve">La  información de procesos judiciales en etapa de reserva puede ser accesada por personas  no autorizadas. </v>
      </c>
      <c r="D90" s="653" t="str">
        <f>'7- Mapa Final'!J90</f>
        <v>Muy Baja - 1</v>
      </c>
      <c r="E90" s="656" t="str">
        <f>'7- Mapa Final'!K90</f>
        <v>Moderado - 3</v>
      </c>
      <c r="F90" s="659" t="str">
        <f>'7- Mapa Final'!M90</f>
        <v>Moderado - 3</v>
      </c>
      <c r="G90" s="427"/>
      <c r="H90" s="664"/>
      <c r="I90" s="664"/>
      <c r="J90" s="664"/>
      <c r="K90" s="664"/>
      <c r="L90" s="664"/>
      <c r="M90" s="670"/>
    </row>
    <row r="91" spans="1:13">
      <c r="A91" s="649"/>
      <c r="B91" s="651"/>
      <c r="C91" s="651"/>
      <c r="D91" s="654"/>
      <c r="E91" s="657"/>
      <c r="F91" s="659"/>
      <c r="G91" s="427"/>
      <c r="H91" s="664"/>
      <c r="I91" s="664"/>
      <c r="J91" s="664"/>
      <c r="K91" s="664"/>
      <c r="L91" s="664"/>
      <c r="M91" s="670"/>
    </row>
    <row r="92" spans="1:13">
      <c r="A92" s="649"/>
      <c r="B92" s="651"/>
      <c r="C92" s="651"/>
      <c r="D92" s="654"/>
      <c r="E92" s="657"/>
      <c r="F92" s="659"/>
      <c r="G92" s="427"/>
      <c r="H92" s="664"/>
      <c r="I92" s="664"/>
      <c r="J92" s="664"/>
      <c r="K92" s="664"/>
      <c r="L92" s="664"/>
      <c r="M92" s="670"/>
    </row>
    <row r="93" spans="1:13">
      <c r="A93" s="649"/>
      <c r="B93" s="651"/>
      <c r="C93" s="651"/>
      <c r="D93" s="654"/>
      <c r="E93" s="657"/>
      <c r="F93" s="659"/>
      <c r="G93" s="427"/>
      <c r="H93" s="664"/>
      <c r="I93" s="664"/>
      <c r="J93" s="664"/>
      <c r="K93" s="664"/>
      <c r="L93" s="664"/>
      <c r="M93" s="670"/>
    </row>
    <row r="94" spans="1:13">
      <c r="A94" s="649"/>
      <c r="B94" s="651"/>
      <c r="C94" s="651"/>
      <c r="D94" s="654"/>
      <c r="E94" s="657"/>
      <c r="F94" s="659"/>
      <c r="G94" s="427"/>
      <c r="H94" s="664"/>
      <c r="I94" s="664"/>
      <c r="J94" s="664"/>
      <c r="K94" s="664"/>
      <c r="L94" s="664"/>
      <c r="M94" s="670"/>
    </row>
    <row r="95" spans="1:13">
      <c r="A95" s="649"/>
      <c r="B95" s="651"/>
      <c r="C95" s="651"/>
      <c r="D95" s="654"/>
      <c r="E95" s="657"/>
      <c r="F95" s="659"/>
      <c r="G95" s="427"/>
      <c r="H95" s="664"/>
      <c r="I95" s="664"/>
      <c r="J95" s="664"/>
      <c r="K95" s="664"/>
      <c r="L95" s="664"/>
      <c r="M95" s="670"/>
    </row>
    <row r="96" spans="1:13">
      <c r="A96" s="649"/>
      <c r="B96" s="651"/>
      <c r="C96" s="651"/>
      <c r="D96" s="654"/>
      <c r="E96" s="657"/>
      <c r="F96" s="659"/>
      <c r="G96" s="427"/>
      <c r="H96" s="664"/>
      <c r="I96" s="664"/>
      <c r="J96" s="664"/>
      <c r="K96" s="664"/>
      <c r="L96" s="664"/>
      <c r="M96" s="670"/>
    </row>
    <row r="97" spans="1:13">
      <c r="A97" s="649"/>
      <c r="B97" s="651"/>
      <c r="C97" s="651"/>
      <c r="D97" s="654"/>
      <c r="E97" s="657"/>
      <c r="F97" s="659"/>
      <c r="G97" s="427"/>
      <c r="H97" s="664"/>
      <c r="I97" s="664"/>
      <c r="J97" s="664"/>
      <c r="K97" s="664"/>
      <c r="L97" s="664"/>
      <c r="M97" s="670"/>
    </row>
    <row r="98" spans="1:13">
      <c r="A98" s="649"/>
      <c r="B98" s="651"/>
      <c r="C98" s="651"/>
      <c r="D98" s="654"/>
      <c r="E98" s="657"/>
      <c r="F98" s="659"/>
      <c r="G98" s="427"/>
      <c r="H98" s="664"/>
      <c r="I98" s="664"/>
      <c r="J98" s="664"/>
      <c r="K98" s="664"/>
      <c r="L98" s="664"/>
      <c r="M98" s="670"/>
    </row>
    <row r="99" spans="1:13" ht="15.75" thickBot="1">
      <c r="A99" s="650"/>
      <c r="B99" s="652"/>
      <c r="C99" s="652"/>
      <c r="D99" s="655"/>
      <c r="E99" s="658"/>
      <c r="F99" s="660"/>
      <c r="G99" s="428"/>
      <c r="H99" s="665"/>
      <c r="I99" s="665"/>
      <c r="J99" s="665"/>
      <c r="K99" s="665"/>
      <c r="L99" s="665"/>
      <c r="M99" s="671"/>
    </row>
  </sheetData>
  <mergeCells count="134">
    <mergeCell ref="C4:Q4"/>
    <mergeCell ref="C5:Q5"/>
    <mergeCell ref="C6:Q6"/>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A1:B2"/>
    <mergeCell ref="C1:J3"/>
    <mergeCell ref="K1:M3"/>
    <mergeCell ref="A4:B4"/>
    <mergeCell ref="A6:B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B50:B59"/>
    <mergeCell ref="C50:C59"/>
    <mergeCell ref="D50:D59"/>
    <mergeCell ref="E50:E59"/>
    <mergeCell ref="F50:F59"/>
    <mergeCell ref="A20:A29"/>
    <mergeCell ref="B20:B29"/>
    <mergeCell ref="C20:C29"/>
    <mergeCell ref="D20:D29"/>
    <mergeCell ref="E20:E29"/>
    <mergeCell ref="F20:F29"/>
    <mergeCell ref="H80:H89"/>
    <mergeCell ref="I80:I8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J80:J89"/>
    <mergeCell ref="K80:K89"/>
    <mergeCell ref="L80:L89"/>
    <mergeCell ref="M80:M89"/>
    <mergeCell ref="A90:A99"/>
    <mergeCell ref="B90:B99"/>
    <mergeCell ref="C90:C99"/>
    <mergeCell ref="D90:D99"/>
    <mergeCell ref="E90:E99"/>
    <mergeCell ref="F90:F99"/>
    <mergeCell ref="G90:G99"/>
    <mergeCell ref="H90:H99"/>
    <mergeCell ref="I90:I99"/>
    <mergeCell ref="J90:J99"/>
    <mergeCell ref="K90:K99"/>
    <mergeCell ref="L90:L99"/>
    <mergeCell ref="M90:M99"/>
    <mergeCell ref="A80:A89"/>
    <mergeCell ref="B80:B89"/>
    <mergeCell ref="C80:C89"/>
    <mergeCell ref="D80:D89"/>
    <mergeCell ref="E80:E89"/>
    <mergeCell ref="F80:F89"/>
    <mergeCell ref="G80:G89"/>
  </mergeCells>
  <conditionalFormatting sqref="A7:B7">
    <cfRule type="containsText" dxfId="61" priority="81" operator="containsText" text="1- Bajo">
      <formula>NOT(ISERROR(SEARCH("1- Bajo",A7)))</formula>
    </cfRule>
    <cfRule type="containsText" dxfId="60" priority="80" operator="containsText" text="4- Bajo">
      <formula>NOT(ISERROR(SEARCH("4- Bajo",A7)))</formula>
    </cfRule>
    <cfRule type="containsText" dxfId="59" priority="79" operator="containsText" text="3- Bajo">
      <formula>NOT(ISERROR(SEARCH("3- Bajo",A7)))</formula>
    </cfRule>
    <cfRule type="containsText" dxfId="58" priority="78" operator="containsText" text="4- Moderado">
      <formula>NOT(ISERROR(SEARCH("4- Moderado",A7)))</formula>
    </cfRule>
    <cfRule type="containsText" dxfId="57" priority="77" operator="containsText" text="6- Moderado">
      <formula>NOT(ISERROR(SEARCH("6- Moderado",A7)))</formula>
    </cfRule>
    <cfRule type="containsText" dxfId="56" priority="76" operator="containsText" text="3- Moderado">
      <formula>NOT(ISERROR(SEARCH("3- Moderado",A7)))</formula>
    </cfRule>
  </conditionalFormatting>
  <conditionalFormatting sqref="A10:E10 A20:E20">
    <cfRule type="containsText" dxfId="55" priority="72" operator="containsText" text="4- Moderado">
      <formula>NOT(ISERROR(SEARCH("4- Moderado",A10)))</formula>
    </cfRule>
    <cfRule type="containsText" dxfId="54" priority="71" operator="containsText" text="6- Moderado">
      <formula>NOT(ISERROR(SEARCH("6- Moderado",A10)))</formula>
    </cfRule>
    <cfRule type="containsText" dxfId="53" priority="70" operator="containsText" text="3- Moderado">
      <formula>NOT(ISERROR(SEARCH("3- Moderado",A10)))</formula>
    </cfRule>
    <cfRule type="containsText" dxfId="52" priority="75" operator="containsText" text="1- Bajo">
      <formula>NOT(ISERROR(SEARCH("1- Bajo",A10)))</formula>
    </cfRule>
    <cfRule type="containsText" dxfId="51" priority="74" operator="containsText" text="4- Bajo">
      <formula>NOT(ISERROR(SEARCH("4- Bajo",A10)))</formula>
    </cfRule>
    <cfRule type="containsText" dxfId="50" priority="73" operator="containsText" text="3- Bajo">
      <formula>NOT(ISERROR(SEARCH("3- Bajo",A10)))</formula>
    </cfRule>
  </conditionalFormatting>
  <conditionalFormatting sqref="A30:E30">
    <cfRule type="containsText" dxfId="49" priority="60" operator="containsText" text="3- Bajo">
      <formula>NOT(ISERROR(SEARCH("3- Bajo",A30)))</formula>
    </cfRule>
    <cfRule type="containsText" dxfId="48" priority="58" operator="containsText" text="6- Moderado">
      <formula>NOT(ISERROR(SEARCH("6- Moderado",A30)))</formula>
    </cfRule>
    <cfRule type="containsText" dxfId="47" priority="57" operator="containsText" text="3- Moderado">
      <formula>NOT(ISERROR(SEARCH("3- Moderado",A30)))</formula>
    </cfRule>
    <cfRule type="containsText" dxfId="46" priority="59" operator="containsText" text="4- Moderado">
      <formula>NOT(ISERROR(SEARCH("4- Moderado",A30)))</formula>
    </cfRule>
    <cfRule type="containsText" dxfId="45" priority="62" operator="containsText" text="1- Bajo">
      <formula>NOT(ISERROR(SEARCH("1- Bajo",A30)))</formula>
    </cfRule>
    <cfRule type="containsText" dxfId="44" priority="61" operator="containsText" text="4- Bajo">
      <formula>NOT(ISERROR(SEARCH("4- Bajo",A30)))</formula>
    </cfRule>
  </conditionalFormatting>
  <conditionalFormatting sqref="A40:E40">
    <cfRule type="containsText" dxfId="43" priority="55" operator="containsText" text="1- Bajo">
      <formula>NOT(ISERROR(SEARCH("1- Bajo",A40)))</formula>
    </cfRule>
    <cfRule type="containsText" dxfId="42" priority="54" operator="containsText" text="4- Bajo">
      <formula>NOT(ISERROR(SEARCH("4- Bajo",A40)))</formula>
    </cfRule>
    <cfRule type="containsText" dxfId="41" priority="53" operator="containsText" text="3- Bajo">
      <formula>NOT(ISERROR(SEARCH("3- Bajo",A40)))</formula>
    </cfRule>
    <cfRule type="containsText" dxfId="40" priority="52" operator="containsText" text="4- Moderado">
      <formula>NOT(ISERROR(SEARCH("4- Moderado",A40)))</formula>
    </cfRule>
    <cfRule type="containsText" dxfId="39" priority="51" operator="containsText" text="6- Moderado">
      <formula>NOT(ISERROR(SEARCH("6- Moderado",A40)))</formula>
    </cfRule>
    <cfRule type="containsText" dxfId="38" priority="50" operator="containsText" text="3- Moderado">
      <formula>NOT(ISERROR(SEARCH("3- Moderado",A40)))</formula>
    </cfRule>
  </conditionalFormatting>
  <conditionalFormatting sqref="A50:E50">
    <cfRule type="containsText" dxfId="37" priority="39" operator="containsText" text="3- Moderado">
      <formula>NOT(ISERROR(SEARCH("3- Moderado",A50)))</formula>
    </cfRule>
    <cfRule type="containsText" dxfId="36" priority="40" operator="containsText" text="6- Moderado">
      <formula>NOT(ISERROR(SEARCH("6- Moderado",A50)))</formula>
    </cfRule>
    <cfRule type="containsText" dxfId="35" priority="41" operator="containsText" text="4- Moderado">
      <formula>NOT(ISERROR(SEARCH("4- Moderado",A50)))</formula>
    </cfRule>
    <cfRule type="containsText" dxfId="34" priority="42" operator="containsText" text="3- Bajo">
      <formula>NOT(ISERROR(SEARCH("3- Bajo",A50)))</formula>
    </cfRule>
    <cfRule type="containsText" dxfId="33" priority="43" operator="containsText" text="4- Bajo">
      <formula>NOT(ISERROR(SEARCH("4- Bajo",A50)))</formula>
    </cfRule>
    <cfRule type="containsText" dxfId="32" priority="44" operator="containsText" text="1- Bajo">
      <formula>NOT(ISERROR(SEARCH("1- Bajo",A50)))</formula>
    </cfRule>
  </conditionalFormatting>
  <conditionalFormatting sqref="A60:E60">
    <cfRule type="containsText" dxfId="31" priority="21" operator="containsText" text="1- Bajo">
      <formula>NOT(ISERROR(SEARCH("1- Bajo",A60)))</formula>
    </cfRule>
    <cfRule type="containsText" dxfId="30" priority="20" operator="containsText" text="4- Bajo">
      <formula>NOT(ISERROR(SEARCH("4- Bajo",A60)))</formula>
    </cfRule>
    <cfRule type="containsText" dxfId="29" priority="19" operator="containsText" text="3- Bajo">
      <formula>NOT(ISERROR(SEARCH("3- Bajo",A60)))</formula>
    </cfRule>
    <cfRule type="containsText" dxfId="28" priority="17" operator="containsText" text="6- Moderado">
      <formula>NOT(ISERROR(SEARCH("6- Moderado",A60)))</formula>
    </cfRule>
    <cfRule type="containsText" dxfId="27" priority="16" operator="containsText" text="3- Moderado">
      <formula>NOT(ISERROR(SEARCH("3- Moderado",A60)))</formula>
    </cfRule>
    <cfRule type="containsText" dxfId="26" priority="18" operator="containsText" text="4- Moderado">
      <formula>NOT(ISERROR(SEARCH("4- Moderado",A60)))</formula>
    </cfRule>
  </conditionalFormatting>
  <conditionalFormatting sqref="A70:E70 A80:E80 A90:E90">
    <cfRule type="containsText" dxfId="25" priority="12" operator="containsText" text="3- Bajo">
      <formula>NOT(ISERROR(SEARCH("3- Bajo",A70)))</formula>
    </cfRule>
    <cfRule type="containsText" dxfId="24" priority="13" operator="containsText" text="4- Bajo">
      <formula>NOT(ISERROR(SEARCH("4- Bajo",A70)))</formula>
    </cfRule>
    <cfRule type="containsText" dxfId="23" priority="14" operator="containsText" text="1- Bajo">
      <formula>NOT(ISERROR(SEARCH("1- Bajo",A70)))</formula>
    </cfRule>
    <cfRule type="containsText" dxfId="22" priority="9" operator="containsText" text="3- Moderado">
      <formula>NOT(ISERROR(SEARCH("3- Moderado",A70)))</formula>
    </cfRule>
    <cfRule type="containsText" dxfId="21" priority="10" operator="containsText" text="6- Moderado">
      <formula>NOT(ISERROR(SEARCH("6- Moderado",A70)))</formula>
    </cfRule>
    <cfRule type="containsText" dxfId="20" priority="11" operator="containsText" text="4- Moderado">
      <formula>NOT(ISERROR(SEARCH("4- Moderado",A70)))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8" operator="containsText" text="4- Bajo">
      <formula>NOT(ISERROR(SEARCH("4- Bajo",C8)))</formula>
    </cfRule>
    <cfRule type="containsText" dxfId="15" priority="69" operator="containsText" text="1- Bajo">
      <formula>NOT(ISERROR(SEARCH("1- Bajo",C8)))</formula>
    </cfRule>
    <cfRule type="containsText" dxfId="14" priority="67" operator="containsText" text="3- Bajo">
      <formula>NOT(ISERROR(SEARCH("3- Bajo",C8)))</formula>
    </cfRule>
  </conditionalFormatting>
  <conditionalFormatting sqref="D10:D99">
    <cfRule type="containsText" dxfId="13" priority="35" operator="containsText" text="Baja">
      <formula>NOT(ISERROR(SEARCH("Baja",D10)))</formula>
    </cfRule>
    <cfRule type="containsText" dxfId="12" priority="34" operator="containsText" text="Alta">
      <formula>NOT(ISERROR(SEARCH("Alta",D10)))</formula>
    </cfRule>
    <cfRule type="containsText" dxfId="11" priority="33" operator="containsText" text="Muy Alta">
      <formula>NOT(ISERROR(SEARCH("Muy Alta",D10)))</formula>
    </cfRule>
    <cfRule type="containsText" dxfId="10" priority="38" operator="containsText" text="Media">
      <formula>NOT(ISERROR(SEARCH("Media",D10)))</formula>
    </cfRule>
    <cfRule type="containsText" dxfId="9" priority="36" operator="containsText" text="Muy Baja">
      <formula>NOT(ISERROR(SEARCH("Muy Baja",D10)))</formula>
    </cfRule>
  </conditionalFormatting>
  <conditionalFormatting sqref="E10:E99">
    <cfRule type="containsText" dxfId="8" priority="32" operator="containsText" text="Leve">
      <formula>NOT(ISERROR(SEARCH("Leve",E10)))</formula>
    </cfRule>
    <cfRule type="containsText" dxfId="7" priority="31" operator="containsText" text="Menor">
      <formula>NOT(ISERROR(SEARCH("Menor",E10)))</formula>
    </cfRule>
    <cfRule type="containsText" dxfId="6" priority="30" operator="containsText" text="Mayor">
      <formula>NOT(ISERROR(SEARCH("Mayor",E10)))</formula>
    </cfRule>
    <cfRule type="containsText" dxfId="5" priority="29" operator="containsText" text="Catastrófico">
      <formula>NOT(ISERROR(SEARCH("Catastrófico",E10)))</formula>
    </cfRule>
  </conditionalFormatting>
  <conditionalFormatting sqref="E10:F9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99">
    <cfRule type="containsText" dxfId="3" priority="48" operator="containsText" text="Extremo">
      <formula>NOT(ISERROR(SEARCH("Extremo",F10)))</formula>
    </cfRule>
    <cfRule type="containsText" dxfId="2" priority="47" operator="containsText" text="Alto">
      <formula>NOT(ISERROR(SEARCH("Alto",F10)))</formula>
    </cfRule>
    <cfRule type="containsText" dxfId="1" priority="46" operator="containsText" text="Moderado">
      <formula>NOT(ISERROR(SEARCH("Moderado",F10)))</formula>
    </cfRule>
    <cfRule type="containsText" dxfId="0" priority="45" operator="containsText" text="Bajo">
      <formula>NOT(ISERROR(SEARCH("Bajo",F10)))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99">
    <cfRule type="colorScale" priority="142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topLeftCell="A21" zoomScale="150" zoomScaleNormal="150" workbookViewId="0">
      <selection activeCell="B22" sqref="B22:J30"/>
    </sheetView>
  </sheetViews>
  <sheetFormatPr baseColWidth="10" defaultColWidth="11.42578125" defaultRowHeight="15"/>
  <sheetData>
    <row r="2" spans="2:10" ht="18.75">
      <c r="B2" s="330" t="s">
        <v>17</v>
      </c>
      <c r="C2" s="330"/>
      <c r="D2" s="330"/>
      <c r="E2" s="330"/>
      <c r="F2" s="330"/>
      <c r="G2" s="330"/>
      <c r="H2" s="330"/>
      <c r="I2" s="330"/>
      <c r="J2" s="330"/>
    </row>
    <row r="3" spans="2:10" ht="15.75" thickBot="1"/>
    <row r="4" spans="2:10">
      <c r="B4" s="331" t="s">
        <v>18</v>
      </c>
      <c r="C4" s="332"/>
      <c r="D4" s="332"/>
      <c r="E4" s="332"/>
      <c r="F4" s="332"/>
      <c r="G4" s="332"/>
      <c r="H4" s="332"/>
      <c r="I4" s="332"/>
      <c r="J4" s="333"/>
    </row>
    <row r="5" spans="2:10">
      <c r="B5" s="334"/>
      <c r="C5" s="335"/>
      <c r="D5" s="335"/>
      <c r="E5" s="335"/>
      <c r="F5" s="335"/>
      <c r="G5" s="335"/>
      <c r="H5" s="335"/>
      <c r="I5" s="335"/>
      <c r="J5" s="336"/>
    </row>
    <row r="6" spans="2:10">
      <c r="B6" s="334"/>
      <c r="C6" s="335"/>
      <c r="D6" s="335"/>
      <c r="E6" s="335"/>
      <c r="F6" s="335"/>
      <c r="G6" s="335"/>
      <c r="H6" s="335"/>
      <c r="I6" s="335"/>
      <c r="J6" s="336"/>
    </row>
    <row r="7" spans="2:10" ht="15.75" thickBot="1">
      <c r="B7" s="337"/>
      <c r="C7" s="338"/>
      <c r="D7" s="338"/>
      <c r="E7" s="338"/>
      <c r="F7" s="338"/>
      <c r="G7" s="338"/>
      <c r="H7" s="338"/>
      <c r="I7" s="338"/>
      <c r="J7" s="339"/>
    </row>
    <row r="8" spans="2:10" ht="15.75" thickBot="1"/>
    <row r="9" spans="2:10">
      <c r="B9" s="331" t="s">
        <v>464</v>
      </c>
      <c r="C9" s="332"/>
      <c r="D9" s="332"/>
      <c r="E9" s="332"/>
      <c r="F9" s="332"/>
      <c r="G9" s="332"/>
      <c r="H9" s="332"/>
      <c r="I9" s="332"/>
      <c r="J9" s="333"/>
    </row>
    <row r="10" spans="2:10">
      <c r="B10" s="334"/>
      <c r="C10" s="335"/>
      <c r="D10" s="335"/>
      <c r="E10" s="335"/>
      <c r="F10" s="335"/>
      <c r="G10" s="335"/>
      <c r="H10" s="335"/>
      <c r="I10" s="335"/>
      <c r="J10" s="336"/>
    </row>
    <row r="11" spans="2:10">
      <c r="B11" s="334"/>
      <c r="C11" s="335"/>
      <c r="D11" s="335"/>
      <c r="E11" s="335"/>
      <c r="F11" s="335"/>
      <c r="G11" s="335"/>
      <c r="H11" s="335"/>
      <c r="I11" s="335"/>
      <c r="J11" s="336"/>
    </row>
    <row r="12" spans="2:10">
      <c r="B12" s="334"/>
      <c r="C12" s="335"/>
      <c r="D12" s="335"/>
      <c r="E12" s="335"/>
      <c r="F12" s="335"/>
      <c r="G12" s="335"/>
      <c r="H12" s="335"/>
      <c r="I12" s="335"/>
      <c r="J12" s="336"/>
    </row>
    <row r="13" spans="2:10">
      <c r="B13" s="334"/>
      <c r="C13" s="335"/>
      <c r="D13" s="335"/>
      <c r="E13" s="335"/>
      <c r="F13" s="335"/>
      <c r="G13" s="335"/>
      <c r="H13" s="335"/>
      <c r="I13" s="335"/>
      <c r="J13" s="336"/>
    </row>
    <row r="14" spans="2:10">
      <c r="B14" s="334"/>
      <c r="C14" s="335"/>
      <c r="D14" s="335"/>
      <c r="E14" s="335"/>
      <c r="F14" s="335"/>
      <c r="G14" s="335"/>
      <c r="H14" s="335"/>
      <c r="I14" s="335"/>
      <c r="J14" s="336"/>
    </row>
    <row r="15" spans="2:10" ht="15.75" thickBot="1">
      <c r="B15" s="337"/>
      <c r="C15" s="338"/>
      <c r="D15" s="338"/>
      <c r="E15" s="338"/>
      <c r="F15" s="338"/>
      <c r="G15" s="338"/>
      <c r="H15" s="338"/>
      <c r="I15" s="338"/>
      <c r="J15" s="339"/>
    </row>
    <row r="16" spans="2:10" ht="15.75" thickBot="1"/>
    <row r="17" spans="2:10">
      <c r="B17" s="331" t="s">
        <v>19</v>
      </c>
      <c r="C17" s="332"/>
      <c r="D17" s="332"/>
      <c r="E17" s="332"/>
      <c r="F17" s="332"/>
      <c r="G17" s="332"/>
      <c r="H17" s="332"/>
      <c r="I17" s="332"/>
      <c r="J17" s="333"/>
    </row>
    <row r="18" spans="2:10">
      <c r="B18" s="334"/>
      <c r="C18" s="335"/>
      <c r="D18" s="335"/>
      <c r="E18" s="335"/>
      <c r="F18" s="335"/>
      <c r="G18" s="335"/>
      <c r="H18" s="335"/>
      <c r="I18" s="335"/>
      <c r="J18" s="336"/>
    </row>
    <row r="19" spans="2:10">
      <c r="B19" s="334"/>
      <c r="C19" s="335"/>
      <c r="D19" s="335"/>
      <c r="E19" s="335"/>
      <c r="F19" s="335"/>
      <c r="G19" s="335"/>
      <c r="H19" s="335"/>
      <c r="I19" s="335"/>
      <c r="J19" s="336"/>
    </row>
    <row r="20" spans="2:10" ht="15.75" thickBot="1">
      <c r="B20" s="337"/>
      <c r="C20" s="338"/>
      <c r="D20" s="338"/>
      <c r="E20" s="338"/>
      <c r="F20" s="338"/>
      <c r="G20" s="338"/>
      <c r="H20" s="338"/>
      <c r="I20" s="338"/>
      <c r="J20" s="339"/>
    </row>
    <row r="21" spans="2:10" ht="15.75" thickBot="1"/>
    <row r="22" spans="2:10">
      <c r="B22" s="331" t="s">
        <v>20</v>
      </c>
      <c r="C22" s="332"/>
      <c r="D22" s="332"/>
      <c r="E22" s="332"/>
      <c r="F22" s="332"/>
      <c r="G22" s="332"/>
      <c r="H22" s="332"/>
      <c r="I22" s="332"/>
      <c r="J22" s="333"/>
    </row>
    <row r="23" spans="2:10">
      <c r="B23" s="334"/>
      <c r="C23" s="335"/>
      <c r="D23" s="335"/>
      <c r="E23" s="335"/>
      <c r="F23" s="335"/>
      <c r="G23" s="335"/>
      <c r="H23" s="335"/>
      <c r="I23" s="335"/>
      <c r="J23" s="336"/>
    </row>
    <row r="24" spans="2:10">
      <c r="B24" s="334"/>
      <c r="C24" s="335"/>
      <c r="D24" s="335"/>
      <c r="E24" s="335"/>
      <c r="F24" s="335"/>
      <c r="G24" s="335"/>
      <c r="H24" s="335"/>
      <c r="I24" s="335"/>
      <c r="J24" s="336"/>
    </row>
    <row r="25" spans="2:10">
      <c r="B25" s="334"/>
      <c r="C25" s="335"/>
      <c r="D25" s="335"/>
      <c r="E25" s="335"/>
      <c r="F25" s="335"/>
      <c r="G25" s="335"/>
      <c r="H25" s="335"/>
      <c r="I25" s="335"/>
      <c r="J25" s="336"/>
    </row>
    <row r="26" spans="2:10">
      <c r="B26" s="334"/>
      <c r="C26" s="335"/>
      <c r="D26" s="335"/>
      <c r="E26" s="335"/>
      <c r="F26" s="335"/>
      <c r="G26" s="335"/>
      <c r="H26" s="335"/>
      <c r="I26" s="335"/>
      <c r="J26" s="336"/>
    </row>
    <row r="27" spans="2:10">
      <c r="B27" s="334"/>
      <c r="C27" s="335"/>
      <c r="D27" s="335"/>
      <c r="E27" s="335"/>
      <c r="F27" s="335"/>
      <c r="G27" s="335"/>
      <c r="H27" s="335"/>
      <c r="I27" s="335"/>
      <c r="J27" s="336"/>
    </row>
    <row r="28" spans="2:10">
      <c r="B28" s="334"/>
      <c r="C28" s="335"/>
      <c r="D28" s="335"/>
      <c r="E28" s="335"/>
      <c r="F28" s="335"/>
      <c r="G28" s="335"/>
      <c r="H28" s="335"/>
      <c r="I28" s="335"/>
      <c r="J28" s="336"/>
    </row>
    <row r="29" spans="2:10">
      <c r="B29" s="334"/>
      <c r="C29" s="335"/>
      <c r="D29" s="335"/>
      <c r="E29" s="335"/>
      <c r="F29" s="335"/>
      <c r="G29" s="335"/>
      <c r="H29" s="335"/>
      <c r="I29" s="335"/>
      <c r="J29" s="336"/>
    </row>
    <row r="30" spans="2:10" ht="15.75" thickBot="1">
      <c r="B30" s="337"/>
      <c r="C30" s="338"/>
      <c r="D30" s="338"/>
      <c r="E30" s="338"/>
      <c r="F30" s="338"/>
      <c r="G30" s="338"/>
      <c r="H30" s="338"/>
      <c r="I30" s="338"/>
      <c r="J30" s="339"/>
    </row>
  </sheetData>
  <mergeCells count="5">
    <mergeCell ref="B2:J2"/>
    <mergeCell ref="B4:J7"/>
    <mergeCell ref="B9:J15"/>
    <mergeCell ref="B17:J20"/>
    <mergeCell ref="B22:J30"/>
  </mergeCells>
  <pageMargins left="0.7" right="0.7" top="0.75" bottom="0.75" header="0.3" footer="0.3"/>
  <pageSetup paperSize="11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pageSetUpPr fitToPage="1"/>
  </sheetPr>
  <dimension ref="A1:J82"/>
  <sheetViews>
    <sheetView showGridLines="0" topLeftCell="B40" zoomScale="70" zoomScaleNormal="70" workbookViewId="0">
      <selection activeCell="E49" sqref="E49"/>
    </sheetView>
  </sheetViews>
  <sheetFormatPr baseColWidth="10" defaultColWidth="61.7109375" defaultRowHeight="14.25"/>
  <cols>
    <col min="1" max="1" width="61.7109375" style="279"/>
    <col min="2" max="2" width="61.7109375" style="280"/>
    <col min="3" max="3" width="61.7109375" style="251"/>
    <col min="4" max="4" width="61.7109375" style="280"/>
    <col min="5" max="16384" width="61.7109375" style="251"/>
  </cols>
  <sheetData>
    <row r="1" spans="1:8" ht="108" customHeight="1">
      <c r="A1" s="249"/>
      <c r="B1" s="342" t="s">
        <v>21</v>
      </c>
      <c r="C1" s="342"/>
      <c r="D1" s="342"/>
      <c r="E1" s="249"/>
      <c r="F1" s="250"/>
      <c r="G1" s="250"/>
      <c r="H1" s="250"/>
    </row>
    <row r="2" spans="1:8" ht="124.5" customHeight="1">
      <c r="A2" s="252" t="s">
        <v>22</v>
      </c>
      <c r="B2" s="343"/>
      <c r="C2" s="344"/>
      <c r="D2" s="253" t="s">
        <v>23</v>
      </c>
      <c r="E2" s="315" t="s">
        <v>501</v>
      </c>
    </row>
    <row r="3" spans="1:8">
      <c r="A3" s="254"/>
      <c r="B3" s="255"/>
      <c r="C3" s="255"/>
      <c r="D3" s="256"/>
      <c r="E3" s="255"/>
    </row>
    <row r="4" spans="1:8" ht="27" customHeight="1">
      <c r="A4" s="252" t="s">
        <v>24</v>
      </c>
      <c r="B4" s="345" t="s">
        <v>502</v>
      </c>
      <c r="C4" s="346"/>
      <c r="D4" s="346"/>
      <c r="E4" s="346"/>
    </row>
    <row r="5" spans="1:8">
      <c r="A5" s="257"/>
      <c r="B5" s="258"/>
      <c r="D5" s="256"/>
      <c r="E5" s="256"/>
    </row>
    <row r="6" spans="1:8" ht="15">
      <c r="A6" s="348" t="s">
        <v>25</v>
      </c>
      <c r="B6" s="349" t="s">
        <v>26</v>
      </c>
      <c r="C6" s="349"/>
      <c r="D6" s="350" t="s">
        <v>498</v>
      </c>
      <c r="E6" s="350"/>
    </row>
    <row r="7" spans="1:8" ht="341.25" customHeight="1">
      <c r="A7" s="348"/>
      <c r="B7" s="351"/>
      <c r="C7" s="352"/>
      <c r="D7" s="316" t="s">
        <v>499</v>
      </c>
      <c r="E7" s="315" t="s">
        <v>500</v>
      </c>
    </row>
    <row r="8" spans="1:8">
      <c r="A8" s="257"/>
      <c r="B8" s="258"/>
      <c r="D8" s="256"/>
      <c r="E8" s="256"/>
    </row>
    <row r="9" spans="1:8">
      <c r="A9" s="347" t="s">
        <v>27</v>
      </c>
      <c r="B9" s="347"/>
      <c r="C9" s="347"/>
      <c r="D9" s="347"/>
      <c r="E9" s="347"/>
    </row>
    <row r="10" spans="1:8">
      <c r="A10" s="259" t="s">
        <v>28</v>
      </c>
      <c r="B10" s="259" t="s">
        <v>29</v>
      </c>
      <c r="C10" s="259" t="s">
        <v>30</v>
      </c>
      <c r="D10" s="259" t="s">
        <v>31</v>
      </c>
      <c r="E10" s="259" t="s">
        <v>32</v>
      </c>
    </row>
    <row r="11" spans="1:8" s="263" customFormat="1" ht="85.5">
      <c r="A11" s="340" t="s">
        <v>33</v>
      </c>
      <c r="B11" s="260">
        <v>1</v>
      </c>
      <c r="C11" s="261" t="s">
        <v>34</v>
      </c>
      <c r="D11" s="262">
        <v>1</v>
      </c>
      <c r="E11" s="261" t="s">
        <v>35</v>
      </c>
    </row>
    <row r="12" spans="1:8" s="263" customFormat="1" ht="42.75">
      <c r="A12" s="340"/>
      <c r="B12" s="260">
        <v>2</v>
      </c>
      <c r="C12" s="261" t="s">
        <v>36</v>
      </c>
      <c r="D12" s="262"/>
      <c r="E12" s="261"/>
    </row>
    <row r="13" spans="1:8" ht="42.75">
      <c r="A13" s="341" t="s">
        <v>37</v>
      </c>
      <c r="B13" s="264">
        <v>3</v>
      </c>
      <c r="C13" s="265" t="s">
        <v>38</v>
      </c>
      <c r="D13" s="264">
        <v>2</v>
      </c>
      <c r="E13" s="265" t="s">
        <v>39</v>
      </c>
    </row>
    <row r="14" spans="1:8" ht="28.5">
      <c r="A14" s="341"/>
      <c r="B14" s="264">
        <v>4</v>
      </c>
      <c r="C14" s="265" t="s">
        <v>40</v>
      </c>
      <c r="D14" s="264"/>
      <c r="E14" s="265"/>
    </row>
    <row r="15" spans="1:8" ht="42.75">
      <c r="A15" s="341"/>
      <c r="B15" s="264">
        <v>5</v>
      </c>
      <c r="C15" s="265" t="s">
        <v>41</v>
      </c>
      <c r="D15" s="264"/>
      <c r="E15" s="265"/>
    </row>
    <row r="16" spans="1:8" ht="57">
      <c r="A16" s="353" t="s">
        <v>42</v>
      </c>
      <c r="B16" s="264">
        <v>6</v>
      </c>
      <c r="C16" s="265" t="s">
        <v>43</v>
      </c>
      <c r="D16" s="264">
        <v>3</v>
      </c>
      <c r="E16" s="261" t="s">
        <v>44</v>
      </c>
    </row>
    <row r="17" spans="1:10" ht="80.099999999999994" customHeight="1">
      <c r="A17" s="353"/>
      <c r="B17" s="264">
        <v>7</v>
      </c>
      <c r="C17" s="265" t="s">
        <v>45</v>
      </c>
      <c r="D17" s="264">
        <v>4</v>
      </c>
      <c r="E17" s="261" t="s">
        <v>46</v>
      </c>
    </row>
    <row r="18" spans="1:10" ht="80.099999999999994" customHeight="1">
      <c r="A18" s="353"/>
      <c r="B18" s="264">
        <v>8</v>
      </c>
      <c r="C18" s="265" t="s">
        <v>47</v>
      </c>
      <c r="D18" s="264"/>
      <c r="E18" s="266"/>
    </row>
    <row r="19" spans="1:10" ht="80.099999999999994" customHeight="1">
      <c r="A19" s="353"/>
      <c r="B19" s="264">
        <v>9</v>
      </c>
      <c r="C19" s="265" t="s">
        <v>48</v>
      </c>
      <c r="D19" s="264"/>
      <c r="E19" s="265"/>
    </row>
    <row r="20" spans="1:10" ht="80.099999999999994" customHeight="1">
      <c r="A20" s="353"/>
      <c r="B20" s="264">
        <v>10</v>
      </c>
      <c r="C20" s="265" t="s">
        <v>49</v>
      </c>
      <c r="D20" s="264"/>
      <c r="E20" s="261"/>
      <c r="J20" s="267"/>
    </row>
    <row r="21" spans="1:10" ht="80.099999999999994" customHeight="1">
      <c r="A21" s="353"/>
      <c r="B21" s="264">
        <v>11</v>
      </c>
      <c r="C21" s="265" t="s">
        <v>50</v>
      </c>
      <c r="D21" s="264"/>
      <c r="E21" s="265"/>
      <c r="J21" s="267"/>
    </row>
    <row r="22" spans="1:10" ht="80.099999999999994" customHeight="1">
      <c r="A22" s="353"/>
      <c r="B22" s="264">
        <v>12</v>
      </c>
      <c r="C22" s="265" t="s">
        <v>51</v>
      </c>
      <c r="D22" s="264"/>
      <c r="E22" s="265"/>
      <c r="J22" s="267"/>
    </row>
    <row r="23" spans="1:10" ht="80.099999999999994" customHeight="1">
      <c r="A23" s="353" t="s">
        <v>52</v>
      </c>
      <c r="B23" s="264">
        <v>13</v>
      </c>
      <c r="C23" s="261" t="s">
        <v>53</v>
      </c>
      <c r="D23" s="260">
        <v>5</v>
      </c>
      <c r="E23" s="261" t="s">
        <v>54</v>
      </c>
    </row>
    <row r="24" spans="1:10" ht="80.099999999999994" customHeight="1">
      <c r="A24" s="353"/>
      <c r="B24" s="264">
        <v>14</v>
      </c>
      <c r="C24" s="261" t="s">
        <v>55</v>
      </c>
      <c r="D24" s="260">
        <v>6</v>
      </c>
      <c r="E24" s="261" t="s">
        <v>56</v>
      </c>
    </row>
    <row r="25" spans="1:10" ht="80.099999999999994" customHeight="1">
      <c r="A25" s="353"/>
      <c r="B25" s="264">
        <v>15</v>
      </c>
      <c r="C25" s="261" t="s">
        <v>57</v>
      </c>
      <c r="D25" s="260">
        <v>7</v>
      </c>
      <c r="E25" s="261" t="s">
        <v>58</v>
      </c>
    </row>
    <row r="26" spans="1:10" ht="80.099999999999994" customHeight="1">
      <c r="A26" s="353"/>
      <c r="B26" s="264">
        <v>16</v>
      </c>
      <c r="C26" s="261" t="s">
        <v>59</v>
      </c>
      <c r="D26" s="260"/>
      <c r="E26" s="261"/>
    </row>
    <row r="27" spans="1:10" ht="174.6" customHeight="1">
      <c r="A27" s="268" t="s">
        <v>60</v>
      </c>
      <c r="B27" s="264">
        <v>17</v>
      </c>
      <c r="C27" s="261" t="s">
        <v>61</v>
      </c>
      <c r="D27" s="260">
        <v>8</v>
      </c>
      <c r="E27" s="261" t="s">
        <v>62</v>
      </c>
    </row>
    <row r="28" spans="1:10" ht="48.75" customHeight="1">
      <c r="A28" s="353" t="s">
        <v>63</v>
      </c>
      <c r="B28" s="264">
        <v>18</v>
      </c>
      <c r="C28" s="269" t="s">
        <v>64</v>
      </c>
      <c r="D28" s="264"/>
      <c r="E28" s="265"/>
    </row>
    <row r="29" spans="1:10" ht="87" customHeight="1">
      <c r="A29" s="353"/>
      <c r="B29" s="264">
        <v>19</v>
      </c>
      <c r="C29" s="269" t="s">
        <v>65</v>
      </c>
      <c r="D29" s="264"/>
      <c r="E29" s="265"/>
    </row>
    <row r="30" spans="1:10" ht="20.100000000000001" customHeight="1">
      <c r="A30" s="347" t="s">
        <v>66</v>
      </c>
      <c r="B30" s="347"/>
      <c r="C30" s="347"/>
      <c r="D30" s="347"/>
      <c r="E30" s="347"/>
    </row>
    <row r="31" spans="1:10" ht="20.100000000000001" customHeight="1">
      <c r="A31" s="259" t="s">
        <v>28</v>
      </c>
      <c r="B31" s="259" t="s">
        <v>29</v>
      </c>
      <c r="C31" s="259" t="s">
        <v>67</v>
      </c>
      <c r="D31" s="259" t="s">
        <v>31</v>
      </c>
      <c r="E31" s="259" t="s">
        <v>68</v>
      </c>
    </row>
    <row r="32" spans="1:10" ht="98.45" customHeight="1">
      <c r="A32" s="353" t="s">
        <v>69</v>
      </c>
      <c r="B32" s="260">
        <v>1</v>
      </c>
      <c r="C32" s="261" t="s">
        <v>70</v>
      </c>
      <c r="D32" s="260">
        <v>1</v>
      </c>
      <c r="E32" s="261" t="s">
        <v>71</v>
      </c>
    </row>
    <row r="33" spans="1:5" ht="57">
      <c r="A33" s="353"/>
      <c r="B33" s="260">
        <v>2</v>
      </c>
      <c r="C33" s="261" t="s">
        <v>72</v>
      </c>
      <c r="D33" s="260">
        <v>2</v>
      </c>
      <c r="E33" s="261" t="s">
        <v>73</v>
      </c>
    </row>
    <row r="34" spans="1:5" ht="28.5">
      <c r="A34" s="353"/>
      <c r="B34" s="260"/>
      <c r="C34" s="261"/>
      <c r="D34" s="260">
        <v>3</v>
      </c>
      <c r="E34" s="261" t="s">
        <v>74</v>
      </c>
    </row>
    <row r="35" spans="1:5" ht="28.5">
      <c r="A35" s="353"/>
      <c r="B35" s="260"/>
      <c r="C35" s="261"/>
      <c r="D35" s="260">
        <v>4</v>
      </c>
      <c r="E35" s="261" t="s">
        <v>75</v>
      </c>
    </row>
    <row r="36" spans="1:5" ht="28.5">
      <c r="A36" s="353"/>
      <c r="B36" s="260"/>
      <c r="C36" s="263"/>
      <c r="D36" s="260">
        <v>5</v>
      </c>
      <c r="E36" s="261" t="s">
        <v>76</v>
      </c>
    </row>
    <row r="37" spans="1:5" ht="28.5">
      <c r="A37" s="353"/>
      <c r="B37" s="260"/>
      <c r="C37" s="269"/>
      <c r="D37" s="260">
        <v>6</v>
      </c>
      <c r="E37" s="261" t="s">
        <v>77</v>
      </c>
    </row>
    <row r="38" spans="1:5">
      <c r="A38" s="353"/>
      <c r="B38" s="260"/>
      <c r="C38" s="269"/>
      <c r="D38" s="260">
        <v>7</v>
      </c>
      <c r="E38" s="269" t="s">
        <v>78</v>
      </c>
    </row>
    <row r="39" spans="1:5" ht="28.5">
      <c r="A39" s="353" t="s">
        <v>79</v>
      </c>
      <c r="B39" s="260">
        <v>3</v>
      </c>
      <c r="C39" s="269" t="s">
        <v>80</v>
      </c>
      <c r="D39" s="260">
        <v>8</v>
      </c>
      <c r="E39" s="269" t="s">
        <v>81</v>
      </c>
    </row>
    <row r="40" spans="1:5" ht="55.5" customHeight="1">
      <c r="A40" s="353"/>
      <c r="B40" s="260"/>
      <c r="C40" s="269"/>
      <c r="D40" s="260">
        <v>9</v>
      </c>
      <c r="E40" s="269" t="s">
        <v>82</v>
      </c>
    </row>
    <row r="41" spans="1:5" s="270" customFormat="1" ht="28.5">
      <c r="A41" s="353"/>
      <c r="B41" s="260"/>
      <c r="C41" s="269"/>
      <c r="D41" s="260">
        <v>10</v>
      </c>
      <c r="E41" s="269" t="s">
        <v>83</v>
      </c>
    </row>
    <row r="42" spans="1:5" s="270" customFormat="1">
      <c r="A42" s="353"/>
      <c r="B42" s="260"/>
      <c r="C42" s="271"/>
      <c r="D42" s="260">
        <v>11</v>
      </c>
      <c r="E42" s="269" t="s">
        <v>84</v>
      </c>
    </row>
    <row r="43" spans="1:5" s="270" customFormat="1" ht="42.75">
      <c r="A43" s="353" t="s">
        <v>85</v>
      </c>
      <c r="B43" s="260">
        <v>4</v>
      </c>
      <c r="C43" s="261" t="s">
        <v>86</v>
      </c>
      <c r="D43" s="260">
        <v>12</v>
      </c>
      <c r="E43" s="272" t="s">
        <v>87</v>
      </c>
    </row>
    <row r="44" spans="1:5" s="270" customFormat="1" ht="28.5">
      <c r="A44" s="353"/>
      <c r="B44" s="260">
        <v>5</v>
      </c>
      <c r="C44" s="261" t="s">
        <v>88</v>
      </c>
      <c r="D44" s="260"/>
      <c r="E44" s="261"/>
    </row>
    <row r="45" spans="1:5" s="270" customFormat="1" ht="42.75">
      <c r="A45" s="353"/>
      <c r="B45" s="260">
        <v>6</v>
      </c>
      <c r="C45" s="261" t="s">
        <v>89</v>
      </c>
      <c r="D45" s="260">
        <v>13</v>
      </c>
      <c r="E45" s="261" t="s">
        <v>90</v>
      </c>
    </row>
    <row r="46" spans="1:5" s="270" customFormat="1" ht="42.75">
      <c r="A46" s="353"/>
      <c r="B46" s="260">
        <v>7</v>
      </c>
      <c r="C46" s="261" t="s">
        <v>91</v>
      </c>
      <c r="D46" s="260">
        <v>14</v>
      </c>
      <c r="E46" s="261" t="s">
        <v>92</v>
      </c>
    </row>
    <row r="47" spans="1:5" ht="28.5">
      <c r="A47" s="353"/>
      <c r="B47" s="260">
        <v>8</v>
      </c>
      <c r="C47" s="272" t="s">
        <v>93</v>
      </c>
      <c r="D47" s="260">
        <v>15</v>
      </c>
      <c r="E47" s="261" t="s">
        <v>94</v>
      </c>
    </row>
    <row r="48" spans="1:5" ht="42.75">
      <c r="A48" s="353"/>
      <c r="B48" s="260">
        <v>9</v>
      </c>
      <c r="C48" s="261" t="s">
        <v>95</v>
      </c>
      <c r="D48" s="260">
        <v>16</v>
      </c>
      <c r="E48" s="261" t="s">
        <v>96</v>
      </c>
    </row>
    <row r="49" spans="1:5" ht="85.5">
      <c r="A49" s="353" t="s">
        <v>97</v>
      </c>
      <c r="B49" s="260">
        <v>10</v>
      </c>
      <c r="C49" s="261" t="s">
        <v>98</v>
      </c>
      <c r="D49" s="260">
        <v>17</v>
      </c>
      <c r="E49" s="261" t="s">
        <v>99</v>
      </c>
    </row>
    <row r="50" spans="1:5" ht="57">
      <c r="A50" s="353"/>
      <c r="B50" s="260">
        <v>11</v>
      </c>
      <c r="C50" s="261" t="s">
        <v>100</v>
      </c>
      <c r="D50" s="262">
        <v>18</v>
      </c>
      <c r="E50" s="261" t="s">
        <v>101</v>
      </c>
    </row>
    <row r="51" spans="1:5" ht="28.5">
      <c r="A51" s="353"/>
      <c r="B51" s="260">
        <v>12</v>
      </c>
      <c r="C51" s="261" t="s">
        <v>102</v>
      </c>
      <c r="D51" s="262">
        <v>19</v>
      </c>
      <c r="E51" s="261" t="s">
        <v>103</v>
      </c>
    </row>
    <row r="52" spans="1:5" ht="42.75">
      <c r="A52" s="353" t="s">
        <v>104</v>
      </c>
      <c r="B52" s="260">
        <v>13</v>
      </c>
      <c r="C52" s="261" t="s">
        <v>105</v>
      </c>
      <c r="D52" s="262">
        <v>20</v>
      </c>
      <c r="E52" s="272" t="s">
        <v>106</v>
      </c>
    </row>
    <row r="53" spans="1:5" ht="28.5">
      <c r="A53" s="353"/>
      <c r="B53" s="260">
        <v>14</v>
      </c>
      <c r="C53" s="261" t="s">
        <v>107</v>
      </c>
      <c r="D53" s="262">
        <v>21</v>
      </c>
      <c r="E53" s="272" t="s">
        <v>108</v>
      </c>
    </row>
    <row r="54" spans="1:5" ht="71.25">
      <c r="A54" s="353"/>
      <c r="B54" s="260">
        <v>15</v>
      </c>
      <c r="C54" s="261" t="s">
        <v>109</v>
      </c>
      <c r="D54" s="262"/>
      <c r="E54" s="272"/>
    </row>
    <row r="55" spans="1:5" ht="28.5">
      <c r="A55" s="353"/>
      <c r="B55" s="260">
        <v>16</v>
      </c>
      <c r="C55" s="261" t="s">
        <v>110</v>
      </c>
      <c r="D55" s="262"/>
      <c r="E55" s="272"/>
    </row>
    <row r="56" spans="1:5">
      <c r="A56" s="353"/>
      <c r="B56" s="260">
        <v>17</v>
      </c>
      <c r="C56" s="261" t="s">
        <v>111</v>
      </c>
      <c r="D56" s="262"/>
      <c r="E56" s="272"/>
    </row>
    <row r="57" spans="1:5" ht="28.5">
      <c r="A57" s="353"/>
      <c r="B57" s="260">
        <v>18</v>
      </c>
      <c r="C57" s="261" t="s">
        <v>112</v>
      </c>
      <c r="D57" s="262"/>
      <c r="E57" s="272"/>
    </row>
    <row r="58" spans="1:5" ht="28.5">
      <c r="A58" s="353"/>
      <c r="B58" s="260">
        <v>19</v>
      </c>
      <c r="C58" s="261" t="s">
        <v>113</v>
      </c>
      <c r="D58" s="262"/>
      <c r="E58" s="272"/>
    </row>
    <row r="59" spans="1:5" ht="28.5">
      <c r="A59" s="353"/>
      <c r="B59" s="260">
        <v>20</v>
      </c>
      <c r="C59" s="261" t="s">
        <v>114</v>
      </c>
      <c r="D59" s="262"/>
      <c r="E59" s="272"/>
    </row>
    <row r="60" spans="1:5" ht="42.75">
      <c r="A60" s="353"/>
      <c r="B60" s="260">
        <v>21</v>
      </c>
      <c r="C60" s="261" t="s">
        <v>115</v>
      </c>
      <c r="D60" s="262"/>
      <c r="E60" s="272"/>
    </row>
    <row r="61" spans="1:5" ht="28.5">
      <c r="A61" s="353"/>
      <c r="B61" s="260">
        <v>22</v>
      </c>
      <c r="C61" s="261" t="s">
        <v>116</v>
      </c>
      <c r="D61" s="262"/>
      <c r="E61" s="273"/>
    </row>
    <row r="62" spans="1:5" ht="42.75">
      <c r="A62" s="353" t="s">
        <v>117</v>
      </c>
      <c r="B62" s="260">
        <v>23</v>
      </c>
      <c r="C62" s="261" t="s">
        <v>118</v>
      </c>
      <c r="D62" s="262">
        <v>22</v>
      </c>
      <c r="E62" s="272" t="s">
        <v>119</v>
      </c>
    </row>
    <row r="63" spans="1:5" ht="42.75">
      <c r="A63" s="353"/>
      <c r="B63" s="260">
        <v>24</v>
      </c>
      <c r="C63" s="261" t="s">
        <v>120</v>
      </c>
      <c r="D63" s="262">
        <v>23</v>
      </c>
      <c r="E63" s="261" t="s">
        <v>121</v>
      </c>
    </row>
    <row r="64" spans="1:5" ht="28.5">
      <c r="A64" s="353"/>
      <c r="B64" s="260">
        <v>25</v>
      </c>
      <c r="C64" s="261" t="s">
        <v>122</v>
      </c>
      <c r="D64" s="262"/>
      <c r="E64" s="272"/>
    </row>
    <row r="65" spans="1:10" ht="57">
      <c r="A65" s="354" t="s">
        <v>123</v>
      </c>
      <c r="B65" s="260">
        <v>26</v>
      </c>
      <c r="C65" s="261" t="s">
        <v>124</v>
      </c>
      <c r="D65" s="262">
        <v>24</v>
      </c>
      <c r="E65" s="272" t="s">
        <v>125</v>
      </c>
    </row>
    <row r="66" spans="1:10" ht="45" customHeight="1">
      <c r="A66" s="355"/>
      <c r="B66" s="260"/>
      <c r="C66" s="261"/>
      <c r="D66" s="262"/>
      <c r="E66" s="262"/>
    </row>
    <row r="67" spans="1:10" ht="77.099999999999994" customHeight="1">
      <c r="A67" s="353" t="s">
        <v>126</v>
      </c>
      <c r="B67" s="260">
        <v>27</v>
      </c>
      <c r="C67" s="261" t="s">
        <v>127</v>
      </c>
      <c r="D67" s="262">
        <v>25</v>
      </c>
      <c r="E67" s="261" t="s">
        <v>128</v>
      </c>
    </row>
    <row r="68" spans="1:10" ht="15.95" customHeight="1">
      <c r="A68" s="353"/>
      <c r="B68" s="260"/>
      <c r="C68" s="261"/>
      <c r="D68" s="262">
        <v>26</v>
      </c>
      <c r="E68" s="261" t="s">
        <v>129</v>
      </c>
    </row>
    <row r="69" spans="1:10" ht="50.1" customHeight="1">
      <c r="A69" s="353" t="s">
        <v>130</v>
      </c>
      <c r="B69" s="260">
        <v>28</v>
      </c>
      <c r="C69" s="272" t="s">
        <v>131</v>
      </c>
      <c r="D69" s="262">
        <v>27</v>
      </c>
      <c r="E69" s="272" t="s">
        <v>132</v>
      </c>
    </row>
    <row r="70" spans="1:10" ht="50.1" customHeight="1">
      <c r="A70" s="353"/>
      <c r="B70" s="260">
        <v>29</v>
      </c>
      <c r="C70" s="272" t="s">
        <v>133</v>
      </c>
      <c r="D70" s="262">
        <v>28</v>
      </c>
      <c r="E70" s="272" t="s">
        <v>134</v>
      </c>
    </row>
    <row r="71" spans="1:10" ht="50.1" customHeight="1">
      <c r="A71" s="353"/>
      <c r="B71" s="260"/>
      <c r="C71" s="263"/>
      <c r="D71" s="262">
        <v>29</v>
      </c>
      <c r="E71" s="272" t="s">
        <v>135</v>
      </c>
    </row>
    <row r="72" spans="1:10" ht="50.1" customHeight="1">
      <c r="A72" s="353"/>
      <c r="B72" s="260"/>
      <c r="C72" s="274"/>
      <c r="D72" s="262">
        <v>30</v>
      </c>
      <c r="E72" s="272" t="s">
        <v>136</v>
      </c>
    </row>
    <row r="73" spans="1:10" ht="50.1" customHeight="1">
      <c r="A73" s="353"/>
      <c r="B73" s="260"/>
      <c r="C73" s="272"/>
      <c r="D73" s="262">
        <v>31</v>
      </c>
      <c r="E73" s="272" t="s">
        <v>137</v>
      </c>
    </row>
    <row r="74" spans="1:10" ht="50.1" customHeight="1">
      <c r="A74" s="353"/>
      <c r="B74" s="260"/>
      <c r="C74" s="272"/>
      <c r="D74" s="262">
        <v>32</v>
      </c>
      <c r="E74" s="272" t="s">
        <v>138</v>
      </c>
    </row>
    <row r="75" spans="1:10" ht="50.1" customHeight="1">
      <c r="A75" s="353"/>
      <c r="B75" s="260"/>
      <c r="C75" s="272"/>
      <c r="D75" s="262">
        <v>33</v>
      </c>
      <c r="E75" s="274" t="s">
        <v>139</v>
      </c>
    </row>
    <row r="76" spans="1:10" ht="39.950000000000003" customHeight="1">
      <c r="A76" s="353"/>
      <c r="B76" s="260"/>
      <c r="C76" s="262"/>
      <c r="D76" s="262">
        <v>34</v>
      </c>
      <c r="E76" s="272" t="s">
        <v>140</v>
      </c>
    </row>
    <row r="77" spans="1:10" ht="39.950000000000003" customHeight="1">
      <c r="A77" s="356" t="s">
        <v>141</v>
      </c>
      <c r="B77" s="260">
        <v>30</v>
      </c>
      <c r="C77" s="261" t="s">
        <v>142</v>
      </c>
      <c r="D77" s="262">
        <v>35</v>
      </c>
      <c r="E77" s="261" t="s">
        <v>143</v>
      </c>
    </row>
    <row r="78" spans="1:10" ht="72" customHeight="1">
      <c r="A78" s="357"/>
      <c r="B78" s="260">
        <v>31</v>
      </c>
      <c r="C78" s="261" t="s">
        <v>144</v>
      </c>
      <c r="D78" s="262">
        <v>36</v>
      </c>
      <c r="E78" s="261" t="s">
        <v>145</v>
      </c>
    </row>
    <row r="79" spans="1:10" ht="72" customHeight="1">
      <c r="A79" s="357"/>
      <c r="B79" s="260">
        <v>32</v>
      </c>
      <c r="C79" s="261" t="s">
        <v>146</v>
      </c>
      <c r="D79" s="275">
        <v>37</v>
      </c>
      <c r="E79" s="261" t="s">
        <v>147</v>
      </c>
    </row>
    <row r="80" spans="1:10" ht="72" customHeight="1">
      <c r="A80" s="357"/>
      <c r="B80" s="260">
        <v>33</v>
      </c>
      <c r="C80" s="261" t="s">
        <v>148</v>
      </c>
      <c r="D80" s="275">
        <v>38</v>
      </c>
      <c r="E80" s="261" t="s">
        <v>149</v>
      </c>
      <c r="J80" s="251" t="s">
        <v>150</v>
      </c>
    </row>
    <row r="81" spans="1:5" ht="42.75">
      <c r="A81" s="358"/>
      <c r="B81" s="260">
        <v>34</v>
      </c>
      <c r="C81" s="261" t="s">
        <v>151</v>
      </c>
      <c r="D81" s="275">
        <v>39</v>
      </c>
      <c r="E81" s="261" t="s">
        <v>152</v>
      </c>
    </row>
    <row r="82" spans="1:5">
      <c r="A82" s="276"/>
      <c r="B82" s="277"/>
      <c r="C82" s="278"/>
      <c r="D82" s="277"/>
      <c r="E82" s="278"/>
    </row>
  </sheetData>
  <mergeCells count="24">
    <mergeCell ref="A65:A66"/>
    <mergeCell ref="A67:A68"/>
    <mergeCell ref="A69:A76"/>
    <mergeCell ref="A77:A81"/>
    <mergeCell ref="A43:A48"/>
    <mergeCell ref="A49:A51"/>
    <mergeCell ref="A52:A61"/>
    <mergeCell ref="A62:A64"/>
    <mergeCell ref="A32:A38"/>
    <mergeCell ref="A39:A42"/>
    <mergeCell ref="A16:A22"/>
    <mergeCell ref="A23:A26"/>
    <mergeCell ref="A28:A29"/>
    <mergeCell ref="A30:E30"/>
    <mergeCell ref="A11:A12"/>
    <mergeCell ref="A13:A15"/>
    <mergeCell ref="B1:D1"/>
    <mergeCell ref="B2:C2"/>
    <mergeCell ref="B4:E4"/>
    <mergeCell ref="A9:E9"/>
    <mergeCell ref="A6:A7"/>
    <mergeCell ref="B6:C6"/>
    <mergeCell ref="D6:E6"/>
    <mergeCell ref="B7:C7"/>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F24"/>
  <sheetViews>
    <sheetView showGridLines="0" zoomScale="106" zoomScaleNormal="106" workbookViewId="0">
      <pane ySplit="4" topLeftCell="A13" activePane="bottomLeft" state="frozen"/>
      <selection pane="bottomLeft" activeCell="A8" sqref="A8"/>
    </sheetView>
  </sheetViews>
  <sheetFormatPr baseColWidth="10" defaultColWidth="10.42578125" defaultRowHeight="92.25" customHeight="1"/>
  <cols>
    <col min="1" max="1" width="60.85546875" style="296" customWidth="1"/>
    <col min="2" max="2" width="15.85546875" style="297" customWidth="1"/>
    <col min="3" max="5" width="15.85546875" style="298" customWidth="1"/>
    <col min="6" max="6" width="40.85546875" style="296" customWidth="1"/>
    <col min="7" max="7" width="2.7109375" style="282" customWidth="1"/>
    <col min="8" max="16384" width="10.42578125" style="282"/>
  </cols>
  <sheetData>
    <row r="1" spans="1:6" ht="90.75" customHeight="1">
      <c r="A1" s="281"/>
      <c r="B1" s="360" t="s">
        <v>153</v>
      </c>
      <c r="C1" s="360"/>
      <c r="D1" s="360"/>
      <c r="E1" s="360"/>
      <c r="F1" s="281"/>
    </row>
    <row r="2" spans="1:6" ht="15">
      <c r="A2" s="359" t="s">
        <v>154</v>
      </c>
      <c r="B2" s="359"/>
      <c r="C2" s="359"/>
      <c r="D2" s="359"/>
      <c r="E2" s="359"/>
      <c r="F2" s="359"/>
    </row>
    <row r="3" spans="1:6" ht="15">
      <c r="A3" s="361" t="s">
        <v>155</v>
      </c>
      <c r="B3" s="362" t="s">
        <v>156</v>
      </c>
      <c r="C3" s="362"/>
      <c r="D3" s="362"/>
      <c r="E3" s="362"/>
      <c r="F3" s="283" t="s">
        <v>157</v>
      </c>
    </row>
    <row r="4" spans="1:6" ht="28.5" customHeight="1">
      <c r="A4" s="361"/>
      <c r="B4" s="284" t="s">
        <v>158</v>
      </c>
      <c r="C4" s="284" t="s">
        <v>159</v>
      </c>
      <c r="D4" s="284" t="s">
        <v>160</v>
      </c>
      <c r="E4" s="284" t="s">
        <v>161</v>
      </c>
      <c r="F4" s="285"/>
    </row>
    <row r="5" spans="1:6" ht="46.5" customHeight="1">
      <c r="A5" s="286" t="s">
        <v>162</v>
      </c>
      <c r="B5" s="287"/>
      <c r="C5" s="288"/>
      <c r="D5" s="288">
        <v>8.9</v>
      </c>
      <c r="E5" s="288">
        <v>13.16</v>
      </c>
      <c r="F5" s="289" t="s">
        <v>163</v>
      </c>
    </row>
    <row r="6" spans="1:6" ht="45">
      <c r="A6" s="290" t="s">
        <v>164</v>
      </c>
      <c r="B6" s="287"/>
      <c r="C6" s="288"/>
      <c r="D6" s="288">
        <v>11</v>
      </c>
      <c r="E6" s="288" t="s">
        <v>165</v>
      </c>
      <c r="F6" s="289" t="s">
        <v>163</v>
      </c>
    </row>
    <row r="7" spans="1:6" ht="30">
      <c r="A7" s="290" t="s">
        <v>166</v>
      </c>
      <c r="B7" s="291"/>
      <c r="C7" s="292"/>
      <c r="D7" s="292">
        <v>1</v>
      </c>
      <c r="E7" s="292" t="s">
        <v>167</v>
      </c>
      <c r="F7" s="289" t="s">
        <v>163</v>
      </c>
    </row>
    <row r="8" spans="1:6" ht="30">
      <c r="A8" s="293" t="s">
        <v>168</v>
      </c>
      <c r="B8" s="291">
        <v>16</v>
      </c>
      <c r="C8" s="292">
        <v>3.4</v>
      </c>
      <c r="D8" s="292" t="s">
        <v>169</v>
      </c>
      <c r="E8" s="292" t="s">
        <v>170</v>
      </c>
      <c r="F8" s="289" t="s">
        <v>163</v>
      </c>
    </row>
    <row r="9" spans="1:6" ht="45">
      <c r="A9" s="293" t="s">
        <v>171</v>
      </c>
      <c r="B9" s="291" t="s">
        <v>172</v>
      </c>
      <c r="C9" s="291">
        <v>7</v>
      </c>
      <c r="D9" s="288" t="s">
        <v>173</v>
      </c>
      <c r="E9" s="288" t="s">
        <v>174</v>
      </c>
      <c r="F9" s="289" t="s">
        <v>163</v>
      </c>
    </row>
    <row r="10" spans="1:6" ht="30">
      <c r="A10" s="290" t="s">
        <v>175</v>
      </c>
      <c r="B10" s="287"/>
      <c r="C10" s="288"/>
      <c r="D10" s="288" t="s">
        <v>176</v>
      </c>
      <c r="E10" s="288">
        <v>28</v>
      </c>
      <c r="F10" s="289" t="s">
        <v>163</v>
      </c>
    </row>
    <row r="11" spans="1:6" ht="30">
      <c r="A11" s="294" t="s">
        <v>177</v>
      </c>
      <c r="B11" s="291"/>
      <c r="C11" s="292"/>
      <c r="D11" s="292" t="s">
        <v>178</v>
      </c>
      <c r="E11" s="292">
        <v>20.21</v>
      </c>
      <c r="F11" s="295" t="s">
        <v>163</v>
      </c>
    </row>
    <row r="12" spans="1:6" ht="45">
      <c r="A12" s="294" t="s">
        <v>179</v>
      </c>
      <c r="B12" s="291"/>
      <c r="C12" s="292"/>
      <c r="D12" s="288" t="s">
        <v>180</v>
      </c>
      <c r="E12" s="292" t="s">
        <v>181</v>
      </c>
      <c r="F12" s="295" t="s">
        <v>163</v>
      </c>
    </row>
    <row r="13" spans="1:6" ht="30">
      <c r="A13" s="301" t="s">
        <v>182</v>
      </c>
      <c r="B13" s="302">
        <v>2.17</v>
      </c>
      <c r="C13" s="302">
        <v>8</v>
      </c>
      <c r="D13" s="302">
        <v>1</v>
      </c>
      <c r="E13" s="302" t="s">
        <v>183</v>
      </c>
      <c r="F13" s="303" t="s">
        <v>184</v>
      </c>
    </row>
    <row r="14" spans="1:6" ht="15"/>
    <row r="15" spans="1:6" ht="15"/>
    <row r="16" spans="1:6" ht="15"/>
    <row r="17" ht="15"/>
    <row r="18" ht="15"/>
    <row r="19" ht="15"/>
    <row r="20" ht="15"/>
    <row r="21" ht="15"/>
    <row r="22" ht="15"/>
    <row r="23" ht="37.5" customHeight="1"/>
    <row r="24" ht="15"/>
  </sheetData>
  <mergeCells count="4">
    <mergeCell ref="A2:F2"/>
    <mergeCell ref="B1:E1"/>
    <mergeCell ref="A3:A4"/>
    <mergeCell ref="B3:E3"/>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00000000-0002-0000-0300-000000000000}"/>
    <dataValidation allowBlank="1" showInputMessage="1" showErrorMessage="1" prompt="Proponer y escribir en una frase la estrategia para gestionar la debilidad, la oportunidad, la amenaza o la fortaleza.Usar verbo de acción en infinitivo._x000a_" sqref="G1 A3" xr:uid="{00000000-0002-0000-0300-00000100000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topLeftCell="A4" zoomScale="112" zoomScaleNormal="112" workbookViewId="0">
      <selection activeCell="F13" sqref="F13:G13"/>
    </sheetView>
  </sheetViews>
  <sheetFormatPr baseColWidth="10"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403" t="s">
        <v>185</v>
      </c>
      <c r="C2" s="404"/>
      <c r="D2" s="404"/>
      <c r="E2" s="404"/>
      <c r="F2" s="404"/>
      <c r="G2" s="405"/>
    </row>
    <row r="3" spans="2:9" ht="15">
      <c r="B3" s="406" t="s">
        <v>186</v>
      </c>
      <c r="C3" s="407"/>
      <c r="D3" s="408"/>
      <c r="E3" s="408"/>
      <c r="F3" s="408"/>
      <c r="G3" s="409"/>
    </row>
    <row r="4" spans="2:9" ht="88.5" customHeight="1">
      <c r="B4" s="410" t="s">
        <v>187</v>
      </c>
      <c r="C4" s="411"/>
      <c r="D4" s="411"/>
      <c r="E4" s="411"/>
      <c r="F4" s="411"/>
      <c r="G4" s="412"/>
    </row>
    <row r="5" spans="2:9" ht="15">
      <c r="B5" s="123"/>
      <c r="C5" s="134"/>
      <c r="D5" s="135"/>
      <c r="E5" s="136"/>
      <c r="F5" s="136"/>
      <c r="G5" s="136"/>
    </row>
    <row r="6" spans="2:9" ht="16.5" customHeight="1">
      <c r="B6" s="413" t="s">
        <v>188</v>
      </c>
      <c r="C6" s="414"/>
      <c r="D6" s="414"/>
      <c r="E6" s="414"/>
      <c r="F6" s="414"/>
      <c r="G6" s="415"/>
    </row>
    <row r="7" spans="2:9" ht="76.5" customHeight="1">
      <c r="B7" s="413"/>
      <c r="C7" s="414"/>
      <c r="D7" s="414"/>
      <c r="E7" s="414"/>
      <c r="F7" s="414"/>
      <c r="G7" s="415"/>
    </row>
    <row r="8" spans="2:9" ht="15" thickBot="1">
      <c r="B8" s="137"/>
      <c r="C8" s="138"/>
      <c r="D8" s="138"/>
      <c r="E8" s="139"/>
      <c r="F8" s="140"/>
      <c r="G8" s="140"/>
    </row>
    <row r="9" spans="2:9">
      <c r="B9" s="141"/>
      <c r="C9" s="216" t="s">
        <v>189</v>
      </c>
      <c r="D9" s="416" t="s">
        <v>190</v>
      </c>
      <c r="E9" s="417"/>
      <c r="F9" s="418" t="s">
        <v>191</v>
      </c>
      <c r="G9" s="419"/>
    </row>
    <row r="10" spans="2:9" ht="15" customHeight="1">
      <c r="B10" s="142"/>
      <c r="C10" s="125">
        <v>5</v>
      </c>
      <c r="D10" s="401" t="s">
        <v>192</v>
      </c>
      <c r="E10" s="402"/>
      <c r="F10" s="395" t="s">
        <v>193</v>
      </c>
      <c r="G10" s="392"/>
      <c r="H10" s="364"/>
      <c r="I10" s="364"/>
    </row>
    <row r="11" spans="2:9">
      <c r="B11" s="142"/>
      <c r="C11" s="125">
        <v>5</v>
      </c>
      <c r="D11" s="401" t="s">
        <v>194</v>
      </c>
      <c r="E11" s="402"/>
      <c r="F11" s="395" t="s">
        <v>195</v>
      </c>
      <c r="G11" s="392"/>
      <c r="H11" s="364"/>
      <c r="I11" s="364"/>
    </row>
    <row r="12" spans="2:9">
      <c r="B12" s="142"/>
      <c r="C12" s="125">
        <v>5</v>
      </c>
      <c r="D12" s="401" t="s">
        <v>196</v>
      </c>
      <c r="E12" s="402"/>
      <c r="F12" s="395" t="s">
        <v>197</v>
      </c>
      <c r="G12" s="392"/>
      <c r="H12" s="364"/>
      <c r="I12" s="364"/>
    </row>
    <row r="13" spans="2:9" ht="27.75" customHeight="1">
      <c r="B13" s="142"/>
      <c r="C13" s="125">
        <v>5</v>
      </c>
      <c r="D13" s="401" t="s">
        <v>198</v>
      </c>
      <c r="E13" s="402"/>
      <c r="F13" s="395" t="s">
        <v>199</v>
      </c>
      <c r="G13" s="392"/>
      <c r="H13" s="364"/>
      <c r="I13" s="364"/>
    </row>
    <row r="14" spans="2:9">
      <c r="B14" s="142"/>
      <c r="C14" s="125">
        <v>5</v>
      </c>
      <c r="D14" s="401" t="s">
        <v>200</v>
      </c>
      <c r="E14" s="402"/>
      <c r="F14" s="395" t="s">
        <v>201</v>
      </c>
      <c r="G14" s="392"/>
      <c r="H14" s="364"/>
      <c r="I14" s="364"/>
    </row>
    <row r="15" spans="2:9" ht="41.25" customHeight="1">
      <c r="B15" s="142"/>
      <c r="C15" s="125">
        <v>5</v>
      </c>
      <c r="D15" s="401" t="s">
        <v>202</v>
      </c>
      <c r="E15" s="402"/>
      <c r="F15" s="395" t="s">
        <v>203</v>
      </c>
      <c r="G15" s="392"/>
      <c r="H15" s="364"/>
      <c r="I15" s="364"/>
    </row>
    <row r="16" spans="2:9" ht="41.25" customHeight="1">
      <c r="B16" s="142"/>
      <c r="C16" s="125">
        <v>5</v>
      </c>
      <c r="D16" s="396" t="s">
        <v>204</v>
      </c>
      <c r="E16" s="397"/>
      <c r="F16" s="395" t="s">
        <v>205</v>
      </c>
      <c r="G16" s="392"/>
      <c r="H16" s="364"/>
      <c r="I16" s="364"/>
    </row>
    <row r="17" spans="2:9" ht="51.75" customHeight="1">
      <c r="B17" s="142"/>
      <c r="C17" s="125">
        <v>5</v>
      </c>
      <c r="D17" s="397" t="s">
        <v>206</v>
      </c>
      <c r="E17" s="400"/>
      <c r="F17" s="395" t="s">
        <v>207</v>
      </c>
      <c r="G17" s="392"/>
      <c r="H17" s="364"/>
      <c r="I17" s="364"/>
    </row>
    <row r="18" spans="2:9" ht="51.75" customHeight="1">
      <c r="B18" s="142"/>
      <c r="C18" s="125">
        <v>5</v>
      </c>
      <c r="D18" s="396" t="s">
        <v>208</v>
      </c>
      <c r="E18" s="397"/>
      <c r="F18" s="395" t="s">
        <v>209</v>
      </c>
      <c r="G18" s="392"/>
      <c r="H18" s="364"/>
      <c r="I18" s="364"/>
    </row>
    <row r="19" spans="2:9" ht="51.75" customHeight="1">
      <c r="B19" s="142"/>
      <c r="C19" s="125">
        <v>5</v>
      </c>
      <c r="D19" s="217" t="s">
        <v>210</v>
      </c>
      <c r="E19" s="218"/>
      <c r="F19" s="395" t="s">
        <v>211</v>
      </c>
      <c r="G19" s="392"/>
      <c r="H19" s="364"/>
      <c r="I19" s="364"/>
    </row>
    <row r="20" spans="2:9" ht="51.75" customHeight="1">
      <c r="B20" s="142"/>
      <c r="C20" s="125">
        <v>5</v>
      </c>
      <c r="D20" s="217" t="s">
        <v>212</v>
      </c>
      <c r="E20" s="218"/>
      <c r="F20" s="395" t="s">
        <v>213</v>
      </c>
      <c r="G20" s="392"/>
      <c r="H20" s="364"/>
      <c r="I20" s="364"/>
    </row>
    <row r="21" spans="2:9" ht="66.75" customHeight="1">
      <c r="B21" s="142"/>
      <c r="C21" s="125">
        <v>5</v>
      </c>
      <c r="D21" s="396" t="s">
        <v>214</v>
      </c>
      <c r="E21" s="397"/>
      <c r="F21" s="395" t="s">
        <v>215</v>
      </c>
      <c r="G21" s="392"/>
      <c r="H21" s="364"/>
      <c r="I21" s="364"/>
    </row>
    <row r="22" spans="2:9" ht="36" customHeight="1">
      <c r="B22" s="142"/>
      <c r="C22" s="125">
        <v>5</v>
      </c>
      <c r="D22" s="398" t="s">
        <v>216</v>
      </c>
      <c r="E22" s="399"/>
      <c r="F22" s="395" t="s">
        <v>217</v>
      </c>
      <c r="G22" s="392"/>
      <c r="H22" s="365"/>
      <c r="I22" s="365"/>
    </row>
    <row r="23" spans="2:9" ht="26.25" customHeight="1">
      <c r="B23" s="142"/>
      <c r="C23" s="125">
        <v>5</v>
      </c>
      <c r="D23" s="390" t="s">
        <v>218</v>
      </c>
      <c r="E23" s="390"/>
      <c r="F23" s="391" t="s">
        <v>219</v>
      </c>
      <c r="G23" s="392"/>
      <c r="H23" s="364"/>
      <c r="I23" s="364"/>
    </row>
    <row r="24" spans="2:9" ht="26.25" customHeight="1">
      <c r="B24" s="142"/>
      <c r="C24" s="125">
        <v>5</v>
      </c>
      <c r="D24" s="390" t="s">
        <v>220</v>
      </c>
      <c r="E24" s="390"/>
      <c r="F24" s="391" t="s">
        <v>221</v>
      </c>
      <c r="G24" s="392"/>
      <c r="H24" s="364"/>
      <c r="I24" s="364"/>
    </row>
    <row r="25" spans="2:9" ht="26.25" customHeight="1">
      <c r="B25" s="142"/>
      <c r="C25" s="125">
        <v>5</v>
      </c>
      <c r="D25" s="393" t="s">
        <v>222</v>
      </c>
      <c r="E25" s="394"/>
      <c r="F25" s="391" t="s">
        <v>223</v>
      </c>
      <c r="G25" s="392"/>
      <c r="H25" s="364"/>
      <c r="I25" s="364"/>
    </row>
    <row r="26" spans="2:9" ht="27" customHeight="1">
      <c r="B26" s="143"/>
      <c r="C26" s="381" t="s">
        <v>224</v>
      </c>
      <c r="D26" s="382"/>
      <c r="E26" s="382"/>
      <c r="F26" s="382"/>
      <c r="G26" s="383"/>
    </row>
    <row r="27" spans="2:9" ht="27" customHeight="1">
      <c r="B27" s="384" t="s">
        <v>503</v>
      </c>
      <c r="C27" s="385"/>
      <c r="D27" s="385"/>
      <c r="E27" s="385"/>
      <c r="F27" s="385"/>
      <c r="G27" s="386"/>
    </row>
    <row r="28" spans="2:9" ht="10.5" customHeight="1">
      <c r="B28" s="144"/>
      <c r="D28" s="145"/>
      <c r="E28" s="146"/>
      <c r="F28" s="147"/>
      <c r="G28" s="147"/>
    </row>
    <row r="29" spans="2:9">
      <c r="B29" s="144"/>
      <c r="C29" s="148"/>
      <c r="D29" s="387" t="s">
        <v>190</v>
      </c>
      <c r="E29" s="387"/>
      <c r="F29" s="388" t="s">
        <v>191</v>
      </c>
      <c r="G29" s="389"/>
    </row>
    <row r="30" spans="2:9">
      <c r="B30" s="144"/>
      <c r="D30" s="372" t="s">
        <v>192</v>
      </c>
      <c r="E30" s="372"/>
      <c r="F30" s="373" t="s">
        <v>225</v>
      </c>
      <c r="G30" s="374"/>
      <c r="H30" s="364"/>
      <c r="I30" s="364"/>
    </row>
    <row r="31" spans="2:9">
      <c r="B31" s="144"/>
      <c r="D31" s="372" t="s">
        <v>194</v>
      </c>
      <c r="E31" s="372"/>
      <c r="F31" s="373" t="s">
        <v>226</v>
      </c>
      <c r="G31" s="374"/>
      <c r="H31" s="364"/>
      <c r="I31" s="364"/>
    </row>
    <row r="32" spans="2:9">
      <c r="B32" s="144"/>
      <c r="D32" s="372" t="s">
        <v>196</v>
      </c>
      <c r="E32" s="372"/>
      <c r="F32" s="373" t="s">
        <v>227</v>
      </c>
      <c r="G32" s="374"/>
      <c r="H32" s="364"/>
      <c r="I32" s="364"/>
    </row>
    <row r="33" spans="2:9">
      <c r="B33" s="144"/>
      <c r="D33" s="372" t="s">
        <v>198</v>
      </c>
      <c r="E33" s="372"/>
      <c r="F33" s="373" t="s">
        <v>228</v>
      </c>
      <c r="G33" s="374"/>
      <c r="H33" s="364"/>
      <c r="I33" s="364"/>
    </row>
    <row r="34" spans="2:9">
      <c r="B34" s="144"/>
      <c r="D34" s="372" t="s">
        <v>200</v>
      </c>
      <c r="E34" s="372"/>
      <c r="F34" s="373" t="s">
        <v>229</v>
      </c>
      <c r="G34" s="374"/>
      <c r="H34" s="364"/>
      <c r="I34" s="364"/>
    </row>
    <row r="35" spans="2:9" ht="40.9" customHeight="1">
      <c r="B35" s="144"/>
      <c r="D35" s="372" t="s">
        <v>230</v>
      </c>
      <c r="E35" s="372"/>
      <c r="F35" s="373" t="s">
        <v>231</v>
      </c>
      <c r="G35" s="374"/>
      <c r="H35" s="364"/>
      <c r="I35" s="364"/>
    </row>
    <row r="36" spans="2:9" ht="42" customHeight="1">
      <c r="B36" s="124"/>
      <c r="C36" s="149"/>
      <c r="D36" s="372" t="s">
        <v>232</v>
      </c>
      <c r="E36" s="372"/>
      <c r="F36" s="373" t="s">
        <v>233</v>
      </c>
      <c r="G36" s="374"/>
      <c r="H36" s="363"/>
      <c r="I36" s="363"/>
    </row>
    <row r="37" spans="2:9" ht="30.75" customHeight="1">
      <c r="B37" s="124"/>
      <c r="C37" s="149"/>
      <c r="D37" s="372" t="s">
        <v>234</v>
      </c>
      <c r="E37" s="372"/>
      <c r="F37" s="375" t="s">
        <v>235</v>
      </c>
      <c r="G37" s="376"/>
      <c r="H37" s="363"/>
      <c r="I37" s="363"/>
    </row>
    <row r="38" spans="2:9" ht="33" customHeight="1">
      <c r="B38" s="124"/>
      <c r="C38" s="149"/>
      <c r="D38" s="372" t="s">
        <v>236</v>
      </c>
      <c r="E38" s="372"/>
      <c r="F38" s="375" t="s">
        <v>235</v>
      </c>
      <c r="G38" s="376"/>
      <c r="H38" s="363"/>
      <c r="I38" s="363"/>
    </row>
    <row r="39" spans="2:9" ht="30" customHeight="1">
      <c r="B39" s="124"/>
      <c r="C39" s="149"/>
      <c r="D39" s="372" t="s">
        <v>237</v>
      </c>
      <c r="E39" s="372"/>
      <c r="F39" s="375" t="s">
        <v>235</v>
      </c>
      <c r="G39" s="376"/>
      <c r="H39" s="363"/>
      <c r="I39" s="363"/>
    </row>
    <row r="40" spans="2:9" ht="30" customHeight="1">
      <c r="B40" s="124"/>
      <c r="C40" s="149"/>
      <c r="D40" s="372" t="s">
        <v>238</v>
      </c>
      <c r="E40" s="372"/>
      <c r="F40" s="375" t="s">
        <v>235</v>
      </c>
      <c r="G40" s="376"/>
      <c r="H40" s="363"/>
      <c r="I40" s="363"/>
    </row>
    <row r="41" spans="2:9" ht="30" customHeight="1">
      <c r="B41" s="124"/>
      <c r="C41" s="149"/>
      <c r="D41" s="377" t="s">
        <v>239</v>
      </c>
      <c r="E41" s="378"/>
      <c r="F41" s="373" t="s">
        <v>240</v>
      </c>
      <c r="G41" s="374"/>
      <c r="H41" s="363"/>
      <c r="I41" s="363"/>
    </row>
    <row r="42" spans="2:9" ht="35.25" customHeight="1">
      <c r="B42" s="124"/>
      <c r="C42" s="149"/>
      <c r="D42" s="372" t="s">
        <v>241</v>
      </c>
      <c r="E42" s="372"/>
      <c r="F42" s="373" t="s">
        <v>242</v>
      </c>
      <c r="G42" s="374"/>
      <c r="H42" s="363"/>
      <c r="I42" s="363"/>
    </row>
    <row r="43" spans="2:9" ht="31.5" customHeight="1">
      <c r="B43" s="124"/>
      <c r="C43" s="149"/>
      <c r="D43" s="372" t="s">
        <v>234</v>
      </c>
      <c r="E43" s="372"/>
      <c r="F43" s="375" t="s">
        <v>235</v>
      </c>
      <c r="G43" s="376"/>
      <c r="H43" s="363"/>
      <c r="I43" s="363"/>
    </row>
    <row r="44" spans="2:9" ht="35.25" customHeight="1">
      <c r="B44" s="124"/>
      <c r="C44" s="149"/>
      <c r="D44" s="372" t="s">
        <v>243</v>
      </c>
      <c r="E44" s="372"/>
      <c r="F44" s="375" t="s">
        <v>235</v>
      </c>
      <c r="G44" s="376"/>
      <c r="H44" s="363"/>
      <c r="I44" s="363"/>
    </row>
    <row r="45" spans="2:9" ht="57" customHeight="1">
      <c r="B45" s="124"/>
      <c r="C45" s="149"/>
      <c r="D45" s="372" t="s">
        <v>238</v>
      </c>
      <c r="E45" s="372"/>
      <c r="F45" s="375" t="s">
        <v>235</v>
      </c>
      <c r="G45" s="376"/>
      <c r="H45" s="363"/>
      <c r="I45" s="363"/>
    </row>
    <row r="46" spans="2:9" ht="32.25" customHeight="1">
      <c r="B46" s="124"/>
      <c r="C46" s="149"/>
      <c r="D46" s="372" t="s">
        <v>236</v>
      </c>
      <c r="E46" s="372"/>
      <c r="F46" s="375" t="s">
        <v>235</v>
      </c>
      <c r="G46" s="376"/>
      <c r="H46" s="363"/>
      <c r="I46" s="363"/>
    </row>
    <row r="47" spans="2:9" ht="32.25" customHeight="1">
      <c r="B47" s="124"/>
      <c r="C47" s="149"/>
      <c r="D47" s="377" t="s">
        <v>244</v>
      </c>
      <c r="E47" s="378"/>
      <c r="F47" s="379" t="s">
        <v>245</v>
      </c>
      <c r="G47" s="380"/>
      <c r="H47" s="363"/>
      <c r="I47" s="363"/>
    </row>
    <row r="48" spans="2:9" ht="32.25" customHeight="1">
      <c r="B48" s="124"/>
      <c r="C48" s="149"/>
      <c r="D48" s="372" t="s">
        <v>246</v>
      </c>
      <c r="E48" s="372"/>
      <c r="F48" s="373" t="s">
        <v>247</v>
      </c>
      <c r="G48" s="374"/>
      <c r="H48" s="363"/>
      <c r="I48" s="363"/>
    </row>
    <row r="49" spans="2:9" ht="32.25" customHeight="1">
      <c r="B49" s="124"/>
      <c r="C49" s="149"/>
      <c r="D49" s="372" t="s">
        <v>248</v>
      </c>
      <c r="E49" s="372"/>
      <c r="F49" s="373" t="s">
        <v>249</v>
      </c>
      <c r="G49" s="374"/>
      <c r="H49" s="363"/>
      <c r="I49" s="363"/>
    </row>
    <row r="50" spans="2:9" ht="32.25" customHeight="1">
      <c r="B50" s="124"/>
      <c r="C50" s="149"/>
      <c r="D50" s="372" t="s">
        <v>250</v>
      </c>
      <c r="E50" s="372"/>
      <c r="F50" s="373" t="s">
        <v>251</v>
      </c>
      <c r="G50" s="374"/>
      <c r="H50" s="363"/>
      <c r="I50" s="363"/>
    </row>
    <row r="51" spans="2:9" ht="32.25" customHeight="1">
      <c r="B51" s="124"/>
      <c r="C51" s="149"/>
      <c r="D51" s="145"/>
      <c r="E51" s="145"/>
      <c r="F51" s="147"/>
      <c r="G51" s="147"/>
      <c r="H51" s="363"/>
      <c r="I51" s="363"/>
    </row>
    <row r="52" spans="2:9" ht="32.25" customHeight="1">
      <c r="B52" s="124"/>
      <c r="C52" s="149"/>
      <c r="D52" s="145"/>
      <c r="E52" s="145"/>
      <c r="F52" s="147"/>
      <c r="G52" s="147"/>
    </row>
    <row r="53" spans="2:9" ht="32.25" customHeight="1">
      <c r="B53" s="124"/>
      <c r="C53" s="149"/>
      <c r="D53" s="145"/>
      <c r="E53" s="145"/>
      <c r="F53" s="147"/>
      <c r="G53" s="147"/>
    </row>
    <row r="54" spans="2:9" ht="21.75" customHeight="1">
      <c r="B54" s="366" t="s">
        <v>252</v>
      </c>
      <c r="C54" s="367"/>
      <c r="D54" s="367"/>
      <c r="E54" s="367"/>
      <c r="F54" s="367"/>
      <c r="G54" s="368"/>
    </row>
    <row r="55" spans="2:9" ht="21.75" customHeight="1">
      <c r="B55" s="366" t="s">
        <v>253</v>
      </c>
      <c r="C55" s="367"/>
      <c r="D55" s="367"/>
      <c r="E55" s="367"/>
      <c r="F55" s="367"/>
      <c r="G55" s="368"/>
    </row>
    <row r="56" spans="2:9" ht="20.25" customHeight="1">
      <c r="B56" s="366" t="s">
        <v>254</v>
      </c>
      <c r="C56" s="367"/>
      <c r="D56" s="367"/>
      <c r="E56" s="367"/>
      <c r="F56" s="367"/>
      <c r="G56" s="368"/>
    </row>
    <row r="57" spans="2:9" ht="20.25" customHeight="1">
      <c r="B57" s="366" t="s">
        <v>255</v>
      </c>
      <c r="C57" s="367"/>
      <c r="D57" s="367"/>
      <c r="E57" s="367"/>
      <c r="F57" s="367"/>
      <c r="G57" s="368"/>
    </row>
    <row r="58" spans="2:9" ht="18" customHeight="1" thickBot="1">
      <c r="B58" s="369" t="s">
        <v>256</v>
      </c>
      <c r="C58" s="370"/>
      <c r="D58" s="370"/>
      <c r="E58" s="370"/>
      <c r="F58" s="370"/>
      <c r="G58" s="371"/>
    </row>
    <row r="59" spans="2:9">
      <c r="B59" s="150"/>
      <c r="C59" s="151"/>
      <c r="D59" s="150"/>
      <c r="E59" s="150"/>
      <c r="F59" s="150"/>
      <c r="G59" s="150"/>
    </row>
  </sheetData>
  <mergeCells count="125">
    <mergeCell ref="B2:G2"/>
    <mergeCell ref="B3:G3"/>
    <mergeCell ref="B4:G4"/>
    <mergeCell ref="B6:G7"/>
    <mergeCell ref="D9:E9"/>
    <mergeCell ref="F9:G9"/>
    <mergeCell ref="D13:E13"/>
    <mergeCell ref="F13:G13"/>
    <mergeCell ref="D14:E14"/>
    <mergeCell ref="F14:G14"/>
    <mergeCell ref="D15:E15"/>
    <mergeCell ref="F15:G15"/>
    <mergeCell ref="D10:E10"/>
    <mergeCell ref="F10:G10"/>
    <mergeCell ref="D11:E11"/>
    <mergeCell ref="F11:G11"/>
    <mergeCell ref="D12:E12"/>
    <mergeCell ref="F12:G12"/>
    <mergeCell ref="F19:G19"/>
    <mergeCell ref="F20:G20"/>
    <mergeCell ref="D21:E21"/>
    <mergeCell ref="F21:G21"/>
    <mergeCell ref="D22:E22"/>
    <mergeCell ref="F22:G22"/>
    <mergeCell ref="D16:E16"/>
    <mergeCell ref="F16:G16"/>
    <mergeCell ref="D17:E17"/>
    <mergeCell ref="F17:G17"/>
    <mergeCell ref="D18:E18"/>
    <mergeCell ref="F18:G18"/>
    <mergeCell ref="C26:G26"/>
    <mergeCell ref="B27:G27"/>
    <mergeCell ref="D29:E29"/>
    <mergeCell ref="F29:G29"/>
    <mergeCell ref="D30:E30"/>
    <mergeCell ref="F30:G30"/>
    <mergeCell ref="D23:E23"/>
    <mergeCell ref="F23:G23"/>
    <mergeCell ref="D24:E24"/>
    <mergeCell ref="F24:G24"/>
    <mergeCell ref="D25:E25"/>
    <mergeCell ref="F25:G25"/>
    <mergeCell ref="D34:E34"/>
    <mergeCell ref="F34:G34"/>
    <mergeCell ref="D35:E35"/>
    <mergeCell ref="F35:G35"/>
    <mergeCell ref="D36:E36"/>
    <mergeCell ref="F36:G36"/>
    <mergeCell ref="D31:E31"/>
    <mergeCell ref="F31:G31"/>
    <mergeCell ref="D32:E32"/>
    <mergeCell ref="F32:G32"/>
    <mergeCell ref="D33:E33"/>
    <mergeCell ref="F33:G33"/>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H20:I20"/>
    <mergeCell ref="H21:I21"/>
    <mergeCell ref="H22:I22"/>
    <mergeCell ref="H23:I23"/>
    <mergeCell ref="H24:I24"/>
    <mergeCell ref="H15:I15"/>
    <mergeCell ref="H16:I16"/>
    <mergeCell ref="H17:I17"/>
    <mergeCell ref="H18:I18"/>
    <mergeCell ref="H19:I19"/>
    <mergeCell ref="H34:I34"/>
    <mergeCell ref="H35:I35"/>
    <mergeCell ref="H36:I36"/>
    <mergeCell ref="H37:I37"/>
    <mergeCell ref="H38:I38"/>
    <mergeCell ref="H25:I25"/>
    <mergeCell ref="H30:I30"/>
    <mergeCell ref="H31:I31"/>
    <mergeCell ref="H32:I32"/>
    <mergeCell ref="H33:I33"/>
    <mergeCell ref="H49:I49"/>
    <mergeCell ref="H50:I50"/>
    <mergeCell ref="H51:I51"/>
    <mergeCell ref="H44:I44"/>
    <mergeCell ref="H45:I45"/>
    <mergeCell ref="H46:I46"/>
    <mergeCell ref="H47:I47"/>
    <mergeCell ref="H48:I48"/>
    <mergeCell ref="H39:I39"/>
    <mergeCell ref="H40:I40"/>
    <mergeCell ref="H41:I41"/>
    <mergeCell ref="H42:I42"/>
    <mergeCell ref="H43:I43"/>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120"/>
  <sheetViews>
    <sheetView showGridLines="0" tabSelected="1" zoomScale="80" zoomScaleNormal="80" zoomScalePageLayoutView="50" workbookViewId="0">
      <selection activeCell="A4" sqref="A4:C4"/>
    </sheetView>
  </sheetViews>
  <sheetFormatPr baseColWidth="10"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27" hidden="1"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491"/>
      <c r="B1" s="492"/>
      <c r="C1" s="492"/>
      <c r="D1" s="41"/>
      <c r="E1" s="42"/>
      <c r="F1" s="42"/>
      <c r="G1" s="42"/>
      <c r="H1" s="42"/>
      <c r="I1" s="42"/>
      <c r="J1" s="42"/>
      <c r="K1" s="42"/>
      <c r="L1" s="226"/>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493"/>
      <c r="B2" s="494"/>
      <c r="C2" s="494"/>
      <c r="D2" s="36"/>
      <c r="E2" s="35"/>
      <c r="F2" s="35"/>
      <c r="G2" s="35"/>
      <c r="H2" s="35"/>
      <c r="I2" s="35"/>
      <c r="J2" s="35"/>
      <c r="K2" s="35"/>
      <c r="L2" s="215"/>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215"/>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59.25" customHeight="1">
      <c r="A4" s="495" t="s">
        <v>257</v>
      </c>
      <c r="B4" s="495"/>
      <c r="C4" s="495"/>
      <c r="D4" s="507" t="s">
        <v>469</v>
      </c>
      <c r="E4" s="508"/>
      <c r="F4" s="508"/>
      <c r="G4" s="508"/>
      <c r="H4" s="508"/>
      <c r="I4" s="508"/>
      <c r="J4" s="508"/>
      <c r="K4" s="508"/>
      <c r="L4" s="508"/>
      <c r="M4" s="508"/>
      <c r="N4" s="509"/>
      <c r="O4" s="193"/>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195.75" customHeight="1">
      <c r="A5" s="512" t="s">
        <v>258</v>
      </c>
      <c r="B5" s="512"/>
      <c r="C5" s="512"/>
      <c r="D5" s="518" t="s">
        <v>504</v>
      </c>
      <c r="E5" s="519"/>
      <c r="F5" s="519"/>
      <c r="G5" s="519"/>
      <c r="H5" s="519"/>
      <c r="I5" s="519"/>
      <c r="J5" s="519"/>
      <c r="K5" s="519"/>
      <c r="L5" s="519"/>
      <c r="M5" s="519"/>
      <c r="N5" s="520"/>
      <c r="O5" s="194"/>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95.75" customHeight="1">
      <c r="A6" s="512" t="s">
        <v>259</v>
      </c>
      <c r="B6" s="512"/>
      <c r="C6" s="512"/>
      <c r="D6" s="518" t="s">
        <v>505</v>
      </c>
      <c r="E6" s="519"/>
      <c r="F6" s="519"/>
      <c r="G6" s="519"/>
      <c r="H6" s="519"/>
      <c r="I6" s="519"/>
      <c r="J6" s="519"/>
      <c r="K6" s="519"/>
      <c r="L6" s="519"/>
      <c r="M6" s="519"/>
      <c r="N6" s="520"/>
      <c r="O6" s="152"/>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41.25" customHeight="1" thickBot="1">
      <c r="A7" s="510" t="s">
        <v>260</v>
      </c>
      <c r="B7" s="511"/>
      <c r="C7" s="511"/>
      <c r="D7" s="516" t="s">
        <v>261</v>
      </c>
      <c r="E7" s="513" t="s">
        <v>262</v>
      </c>
      <c r="F7" s="514"/>
      <c r="G7" s="514"/>
      <c r="H7" s="515"/>
      <c r="I7" s="523" t="s">
        <v>263</v>
      </c>
      <c r="J7" s="524"/>
      <c r="K7" s="524"/>
      <c r="L7" s="524"/>
      <c r="M7" s="525"/>
      <c r="N7" s="521" t="s">
        <v>264</v>
      </c>
      <c r="O7" s="522"/>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17.25" customHeight="1" thickTop="1">
      <c r="A8" s="496" t="s">
        <v>265</v>
      </c>
      <c r="B8" s="498" t="s">
        <v>266</v>
      </c>
      <c r="C8" s="305" t="s">
        <v>267</v>
      </c>
      <c r="D8" s="517"/>
      <c r="E8" s="506" t="s">
        <v>206</v>
      </c>
      <c r="F8" s="506" t="s">
        <v>268</v>
      </c>
      <c r="G8" s="506" t="s">
        <v>269</v>
      </c>
      <c r="H8" s="506" t="s">
        <v>212</v>
      </c>
      <c r="I8" s="486" t="s">
        <v>270</v>
      </c>
      <c r="J8" s="126" t="s">
        <v>271</v>
      </c>
      <c r="K8" s="486" t="s">
        <v>263</v>
      </c>
      <c r="L8" s="486" t="s">
        <v>272</v>
      </c>
      <c r="M8" s="486" t="s">
        <v>273</v>
      </c>
      <c r="N8" s="470" t="s">
        <v>274</v>
      </c>
      <c r="O8" s="470" t="s">
        <v>275</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97"/>
      <c r="B9" s="499"/>
      <c r="C9" s="306" t="s">
        <v>276</v>
      </c>
      <c r="D9" s="517"/>
      <c r="E9" s="487"/>
      <c r="F9" s="487"/>
      <c r="G9" s="487"/>
      <c r="H9" s="487"/>
      <c r="I9" s="487"/>
      <c r="J9" s="132" t="s">
        <v>277</v>
      </c>
      <c r="K9" s="487" t="s">
        <v>278</v>
      </c>
      <c r="L9" s="487"/>
      <c r="M9" s="487" t="s">
        <v>278</v>
      </c>
      <c r="N9" s="472"/>
      <c r="O9" s="471"/>
      <c r="P9" s="17"/>
      <c r="Q9" s="19" t="s">
        <v>279</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74.25" customHeight="1">
      <c r="A10" s="461">
        <v>1</v>
      </c>
      <c r="B10" s="503" t="s">
        <v>280</v>
      </c>
      <c r="C10" s="500" t="s">
        <v>465</v>
      </c>
      <c r="D10" s="156" t="s">
        <v>281</v>
      </c>
      <c r="E10" s="480">
        <v>1000000</v>
      </c>
      <c r="F10" s="480">
        <v>65000</v>
      </c>
      <c r="G10" s="488">
        <f>+F10/E10</f>
        <v>6.5000000000000002E-2</v>
      </c>
      <c r="H10" s="47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Baja - 2</v>
      </c>
      <c r="I10" s="157" t="s">
        <v>282</v>
      </c>
      <c r="J10" s="169" t="s">
        <v>371</v>
      </c>
      <c r="K10" s="317" t="str">
        <f>IFERROR(CONCATENATE(INDEX('8- Políticas de Administración '!$B$16:$F$53,MATCH('5- Identificación de Riesgos'!J10,'8- Políticas de Administración '!$C$16:$C$54,0),1)," - ",L10),"")</f>
        <v>Leve - 1</v>
      </c>
      <c r="L10" s="190">
        <f>IFERROR(VLOOKUP(INDEX('8- Políticas de Administración '!$B$16:$F$63,MATCH('5- Identificación de Riesgos'!J10,'8- Políticas de Administración '!$C$16:$C$64,0),1),'8- Políticas de Administración '!$B$16:$F$64,5,FALSE),"")</f>
        <v>1</v>
      </c>
      <c r="M10" s="426" t="str">
        <f>IFERROR(CONCATENATE(INDEX('8- Políticas de Administración '!$B$16:$F$53,MATCH(ROUND(AVERAGE(L10:L19),0),'8- Políticas de Administración '!$F$16:$F$53,0),1)," - ",ROUND(AVERAGE(L10:L19),0)),"")</f>
        <v>Menor - 2</v>
      </c>
      <c r="N10" s="467" t="str">
        <f>IFERROR(CONCATENATE(VLOOKUP((LEFT(H10,LEN(H10)-4)&amp;LEFT(M10,LEN(M10)-4)),'9- Matriz de Calor '!$D$18:$E$42,2,0)," - ",RIGHT(H10,1)*RIGHT(M10,1)),"")</f>
        <v>Moderado - 4</v>
      </c>
      <c r="O10" s="476">
        <f>RIGHT(H10,1)*RIGHT(M10,1)</f>
        <v>4</v>
      </c>
      <c r="P10" s="17"/>
    </row>
    <row r="11" spans="1:257" ht="62.25" customHeight="1">
      <c r="A11" s="462"/>
      <c r="B11" s="504"/>
      <c r="C11" s="501"/>
      <c r="D11" s="166" t="s">
        <v>284</v>
      </c>
      <c r="E11" s="481"/>
      <c r="F11" s="481"/>
      <c r="G11" s="489"/>
      <c r="H11" s="478"/>
      <c r="I11" s="158" t="s">
        <v>288</v>
      </c>
      <c r="J11" s="320" t="s">
        <v>297</v>
      </c>
      <c r="K11" s="158" t="str">
        <f>IFERROR(CONCATENATE(INDEX('8- Políticas de Administración '!$B$16:$F$53,MATCH('5- Identificación de Riesgos'!J10,'8- Políticas de Administración '!$C$16:$C$54,0),1)," - ",L11),"")</f>
        <v>Leve - 2</v>
      </c>
      <c r="L11" s="321">
        <f>IFERROR(VLOOKUP(INDEX('8- Políticas de Administración '!$B$16:$F$63,MATCH('5- Identificación de Riesgos'!J11,'8- Políticas de Administración '!$C$16:$C$64,0),1),'8- Políticas de Administración '!$B$16:$F$64,5,FALSE),"")</f>
        <v>2</v>
      </c>
      <c r="M11" s="427"/>
      <c r="N11" s="468"/>
      <c r="O11" s="476"/>
      <c r="P11" s="17"/>
    </row>
    <row r="12" spans="1:257" ht="54" customHeight="1">
      <c r="A12" s="462"/>
      <c r="B12" s="504"/>
      <c r="C12" s="501"/>
      <c r="D12" s="167" t="s">
        <v>287</v>
      </c>
      <c r="E12" s="481"/>
      <c r="F12" s="481"/>
      <c r="G12" s="489"/>
      <c r="H12" s="478"/>
      <c r="I12" s="158"/>
      <c r="J12" s="97"/>
      <c r="K12" s="158" t="str">
        <f>IFERROR(CONCATENATE(INDEX('8- Políticas de Administración '!$B$16:$F$53,MATCH('5- Identificación de Riesgos'!J11,'8- Políticas de Administración '!$C$16:$C$54,0),1)," - ",L12),"")</f>
        <v xml:space="preserve">Menor - </v>
      </c>
      <c r="L12" s="191" t="str">
        <f>IFERROR(VLOOKUP(INDEX('8- Políticas de Administración '!$B$16:$F$63,MATCH('5- Identificación de Riesgos'!J12,'8- Políticas de Administración '!$C$16:$C$64,0),1),'8- Políticas de Administración '!$B$16:$F$64,5,FALSE),"")</f>
        <v/>
      </c>
      <c r="M12" s="427"/>
      <c r="N12" s="468"/>
      <c r="O12" s="476"/>
      <c r="P12" s="17"/>
    </row>
    <row r="13" spans="1:257" ht="49.5" customHeight="1">
      <c r="A13" s="462"/>
      <c r="B13" s="504"/>
      <c r="C13" s="501"/>
      <c r="D13" s="167" t="s">
        <v>290</v>
      </c>
      <c r="E13" s="481"/>
      <c r="F13" s="481"/>
      <c r="G13" s="489"/>
      <c r="H13" s="478"/>
      <c r="I13" s="158"/>
      <c r="J13" s="97"/>
      <c r="K13" s="158" t="str">
        <f>IFERROR(CONCATENATE(INDEX('8- Políticas de Administración '!$B$16:$F$53,MATCH('5- Identificación de Riesgos'!J12,'8- Políticas de Administración '!$C$16:$C$54,0),1)," - ",L13),"")</f>
        <v/>
      </c>
      <c r="L13" s="191" t="str">
        <f>IFERROR(VLOOKUP(INDEX('8- Políticas de Administración '!$B$16:$F$63,MATCH('5- Identificación de Riesgos'!J13,'8- Políticas de Administración '!$C$16:$C$64,0),1),'8- Políticas de Administración '!$B$16:$F$64,5,FALSE),"")</f>
        <v/>
      </c>
      <c r="M13" s="427"/>
      <c r="N13" s="468"/>
      <c r="O13" s="476"/>
      <c r="P13" s="17"/>
    </row>
    <row r="14" spans="1:257" ht="48" customHeight="1">
      <c r="A14" s="462"/>
      <c r="B14" s="504"/>
      <c r="C14" s="501"/>
      <c r="D14" s="166" t="s">
        <v>293</v>
      </c>
      <c r="E14" s="481"/>
      <c r="F14" s="481"/>
      <c r="G14" s="489"/>
      <c r="H14" s="478"/>
      <c r="I14" s="158"/>
      <c r="J14" s="97"/>
      <c r="K14" s="158" t="str">
        <f>IFERROR(CONCATENATE(INDEX('8- Políticas de Administración '!$B$16:$F$53,MATCH('5- Identificación de Riesgos'!J13,'8- Políticas de Administración '!$C$16:$C$54,0),1)," - ",L14),"")</f>
        <v/>
      </c>
      <c r="L14" s="191" t="str">
        <f>IFERROR(VLOOKUP(INDEX('8- Políticas de Administración '!$B$16:$F$63,MATCH('5- Identificación de Riesgos'!J14,'8- Políticas de Administración '!$C$16:$C$64,0),1),'8- Políticas de Administración '!$B$16:$F$64,5,FALSE),"")</f>
        <v/>
      </c>
      <c r="M14" s="427"/>
      <c r="N14" s="468"/>
      <c r="O14" s="476"/>
      <c r="P14" s="17"/>
    </row>
    <row r="15" spans="1:257" ht="16.5">
      <c r="A15" s="462"/>
      <c r="B15" s="504"/>
      <c r="C15" s="501"/>
      <c r="D15" s="166"/>
      <c r="E15" s="481"/>
      <c r="F15" s="481"/>
      <c r="G15" s="489"/>
      <c r="H15" s="478"/>
      <c r="I15" s="158"/>
      <c r="J15" s="97"/>
      <c r="K15" s="158" t="str">
        <f>IFERROR(CONCATENATE(INDEX('8- Políticas de Administración '!$B$16:$F$53,MATCH('5- Identificación de Riesgos'!J14,'8- Políticas de Administración '!$C$16:$C$54,0),1)," - ",L15),"")</f>
        <v/>
      </c>
      <c r="L15" s="191" t="str">
        <f>IFERROR(VLOOKUP(INDEX('8- Políticas de Administración '!$B$16:$F$63,MATCH('5- Identificación de Riesgos'!J15,'8- Políticas de Administración '!$C$16:$C$64,0),1),'8- Políticas de Administración '!$B$16:$F$64,5,FALSE),"")</f>
        <v/>
      </c>
      <c r="M15" s="427"/>
      <c r="N15" s="468"/>
      <c r="O15" s="476"/>
      <c r="P15" s="17"/>
    </row>
    <row r="16" spans="1:257" ht="16.5">
      <c r="A16" s="462"/>
      <c r="B16" s="504"/>
      <c r="C16" s="501"/>
      <c r="D16" s="166"/>
      <c r="E16" s="481"/>
      <c r="F16" s="481"/>
      <c r="G16" s="489"/>
      <c r="H16" s="478"/>
      <c r="I16" s="158"/>
      <c r="J16" s="97"/>
      <c r="K16" s="158" t="str">
        <f>IFERROR(CONCATENATE(INDEX('8- Políticas de Administración '!$B$16:$F$53,MATCH('5- Identificación de Riesgos'!J15,'8- Políticas de Administración '!$C$16:$C$54,0),1)," - ",L16),"")</f>
        <v/>
      </c>
      <c r="L16" s="191" t="str">
        <f>IFERROR(VLOOKUP(INDEX('8- Políticas de Administración '!$B$16:$F$63,MATCH('5- Identificación de Riesgos'!J16,'8- Políticas de Administración '!$C$16:$C$64,0),1),'8- Políticas de Administración '!$B$16:$F$64,5,FALSE),"")</f>
        <v/>
      </c>
      <c r="M16" s="427"/>
      <c r="N16" s="468"/>
      <c r="O16" s="476"/>
      <c r="P16" s="17"/>
    </row>
    <row r="17" spans="1:16" ht="16.5">
      <c r="A17" s="462"/>
      <c r="B17" s="504"/>
      <c r="C17" s="501"/>
      <c r="D17" s="166"/>
      <c r="E17" s="481"/>
      <c r="F17" s="481"/>
      <c r="G17" s="489"/>
      <c r="H17" s="478"/>
      <c r="I17" s="158"/>
      <c r="J17" s="97"/>
      <c r="K17" s="158" t="str">
        <f>IFERROR(CONCATENATE(INDEX('8- Políticas de Administración '!$B$16:$F$53,MATCH('5- Identificación de Riesgos'!J16,'8- Políticas de Administración '!$C$16:$C$54,0),1)," - ",L17),"")</f>
        <v/>
      </c>
      <c r="L17" s="191" t="str">
        <f>IFERROR(VLOOKUP(INDEX('8- Políticas de Administración '!$B$16:$F$63,MATCH('5- Identificación de Riesgos'!J17,'8- Políticas de Administración '!$C$16:$C$64,0),1),'8- Políticas de Administración '!$B$16:$F$64,5,FALSE),"")</f>
        <v/>
      </c>
      <c r="M17" s="427"/>
      <c r="N17" s="468"/>
      <c r="O17" s="476"/>
      <c r="P17" s="17"/>
    </row>
    <row r="18" spans="1:16" ht="16.5">
      <c r="A18" s="462"/>
      <c r="B18" s="504"/>
      <c r="C18" s="501"/>
      <c r="D18" s="166"/>
      <c r="E18" s="481"/>
      <c r="F18" s="481"/>
      <c r="G18" s="489"/>
      <c r="H18" s="478"/>
      <c r="I18" s="158"/>
      <c r="J18" s="97"/>
      <c r="K18" s="158" t="str">
        <f>IFERROR(CONCATENATE(INDEX('8- Políticas de Administración '!$B$16:$F$53,MATCH('5- Identificación de Riesgos'!J17,'8- Políticas de Administración '!$C$16:$C$54,0),1)," - ",L18),"")</f>
        <v/>
      </c>
      <c r="L18" s="191" t="str">
        <f>IFERROR(VLOOKUP(INDEX('8- Políticas de Administración '!$B$16:$F$63,MATCH('5- Identificación de Riesgos'!J18,'8- Políticas de Administración '!$C$16:$C$64,0),1),'8- Políticas de Administración '!$B$16:$F$64,5,FALSE),"")</f>
        <v/>
      </c>
      <c r="M18" s="427"/>
      <c r="N18" s="468"/>
      <c r="O18" s="476"/>
      <c r="P18" s="17"/>
    </row>
    <row r="19" spans="1:16" ht="17.25" thickBot="1">
      <c r="A19" s="463"/>
      <c r="B19" s="505"/>
      <c r="C19" s="502"/>
      <c r="D19" s="168"/>
      <c r="E19" s="482"/>
      <c r="F19" s="482"/>
      <c r="G19" s="490"/>
      <c r="H19" s="479"/>
      <c r="I19" s="159"/>
      <c r="J19" s="170"/>
      <c r="K19" s="159" t="str">
        <f>IFERROR(CONCATENATE(INDEX('8- Políticas de Administración '!$B$16:$F$53,MATCH('5- Identificación de Riesgos'!J19,'8- Políticas de Administración '!$C$16:$C$54,0),1)," - ",L19),"")</f>
        <v/>
      </c>
      <c r="L19" s="192" t="str">
        <f>IFERROR(VLOOKUP(INDEX('8- Políticas de Administración '!$B$16:$F$63,MATCH('5- Identificación de Riesgos'!J19,'8- Políticas de Administración '!$C$16:$C$64,0),1),'8- Políticas de Administración '!$B$16:$F$64,5,FALSE),"")</f>
        <v/>
      </c>
      <c r="M19" s="428"/>
      <c r="N19" s="469"/>
      <c r="O19" s="476"/>
      <c r="P19" s="17"/>
    </row>
    <row r="20" spans="1:16" ht="45">
      <c r="A20" s="461">
        <v>2</v>
      </c>
      <c r="B20" s="464" t="s">
        <v>468</v>
      </c>
      <c r="C20" s="483" t="s">
        <v>294</v>
      </c>
      <c r="D20" s="199" t="s">
        <v>295</v>
      </c>
      <c r="E20" s="480">
        <v>250000</v>
      </c>
      <c r="F20" s="480">
        <v>20000</v>
      </c>
      <c r="G20" s="458">
        <f>F20/E20</f>
        <v>0.08</v>
      </c>
      <c r="H20" s="477"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Baja - 2</v>
      </c>
      <c r="I20" s="157" t="s">
        <v>282</v>
      </c>
      <c r="J20" s="169" t="s">
        <v>371</v>
      </c>
      <c r="K20" s="157" t="str">
        <f>IFERROR(CONCATENATE(INDEX('8- Políticas de Administración '!$B$16:$F$53,MATCH('5- Identificación de Riesgos'!J20,'8- Políticas de Administración '!$C$16:$C$54,0),1)," - ",L20),"")</f>
        <v>Leve - 1</v>
      </c>
      <c r="L20" s="190">
        <f>IFERROR(VLOOKUP(INDEX('8- Políticas de Administración '!$B$16:$F$63,MATCH('5- Identificación de Riesgos'!J20,'8- Políticas de Administración '!$C$16:$C$64,0),1),'8- Políticas de Administración '!$B$16:$F$64,5,FALSE),"")</f>
        <v>1</v>
      </c>
      <c r="M20" s="426" t="str">
        <f>IFERROR(CONCATENATE(INDEX('8- Políticas de Administración '!$B$16:$F$53,MATCH(ROUND(AVERAGE(L20:L29),0),'8- Políticas de Administración '!$F$16:$F$53,0),1)," - ",ROUND(AVERAGE(L20:L29),0)),"")</f>
        <v>Menor - 2</v>
      </c>
      <c r="N20" s="467" t="str">
        <f>IFERROR(CONCATENATE(VLOOKUP((LEFT(H20,LEN(H20)-4)&amp;LEFT(M20,LEN(M20)-4)),'9- Matriz de Calor '!$D$18:$E$42,2,0)," - ",RIGHT(H20,1)*RIGHT(M20,1)),"")</f>
        <v>Moderado - 4</v>
      </c>
      <c r="O20" s="476">
        <f>RIGHT(H20,1)*RIGHT(M20,1)</f>
        <v>4</v>
      </c>
    </row>
    <row r="21" spans="1:16" ht="51" customHeight="1">
      <c r="A21" s="462"/>
      <c r="B21" s="465"/>
      <c r="C21" s="484"/>
      <c r="D21" s="199" t="s">
        <v>488</v>
      </c>
      <c r="E21" s="481"/>
      <c r="F21" s="481"/>
      <c r="G21" s="459"/>
      <c r="H21" s="478"/>
      <c r="I21" s="158" t="s">
        <v>291</v>
      </c>
      <c r="J21" s="97" t="s">
        <v>379</v>
      </c>
      <c r="K21" s="158" t="str">
        <f>IFERROR(CONCATENATE(INDEX('8- Políticas de Administración '!$B$16:$F$53,MATCH('5- Identificación de Riesgos'!J21,'8- Políticas de Administración '!$C$16:$C$54,0),1)," - ",L21),"")</f>
        <v>Leve - 1</v>
      </c>
      <c r="L21" s="191">
        <f>IFERROR(VLOOKUP(INDEX('8- Políticas de Administración '!$B$16:$F$63,MATCH('5- Identificación de Riesgos'!J21,'8- Políticas de Administración '!$C$16:$C$64,0),1),'8- Políticas de Administración '!$B$16:$F$64,5,FALSE),"")</f>
        <v>1</v>
      </c>
      <c r="M21" s="427"/>
      <c r="N21" s="468"/>
      <c r="O21" s="476"/>
    </row>
    <row r="22" spans="1:16" ht="36.75" customHeight="1">
      <c r="A22" s="462"/>
      <c r="B22" s="465"/>
      <c r="C22" s="484"/>
      <c r="D22" s="199" t="s">
        <v>489</v>
      </c>
      <c r="E22" s="481"/>
      <c r="F22" s="481"/>
      <c r="G22" s="459"/>
      <c r="H22" s="478"/>
      <c r="I22" s="158" t="s">
        <v>288</v>
      </c>
      <c r="J22" s="97" t="s">
        <v>382</v>
      </c>
      <c r="K22" s="158" t="str">
        <f>IFERROR(CONCATENATE(INDEX('8- Políticas de Administración '!$B$16:$F$53,MATCH('5- Identificación de Riesgos'!J22,'8- Políticas de Administración '!$C$16:$C$54,0),1)," - ",L22),"")</f>
        <v>Moderado - 3</v>
      </c>
      <c r="L22" s="191">
        <f>IFERROR(VLOOKUP(INDEX('8- Políticas de Administración '!$B$16:$F$63,MATCH('5- Identificación de Riesgos'!J22,'8- Políticas de Administración '!$C$16:$C$64,0),1),'8- Políticas de Administración '!$B$16:$F$64,5,FALSE),"")</f>
        <v>3</v>
      </c>
      <c r="M22" s="427"/>
      <c r="N22" s="468"/>
      <c r="O22" s="476"/>
    </row>
    <row r="23" spans="1:16" ht="42.75" customHeight="1">
      <c r="A23" s="462"/>
      <c r="B23" s="465"/>
      <c r="C23" s="484"/>
      <c r="D23" s="200" t="s">
        <v>490</v>
      </c>
      <c r="E23" s="481"/>
      <c r="F23" s="481"/>
      <c r="G23" s="459"/>
      <c r="H23" s="478"/>
      <c r="I23" s="158"/>
      <c r="J23" s="97"/>
      <c r="K23" s="158" t="str">
        <f>IFERROR(CONCATENATE(INDEX('8- Políticas de Administración '!$B$16:$F$53,MATCH('5- Identificación de Riesgos'!J23,'8- Políticas de Administración '!$C$16:$C$54,0),1)," - ",L23),"")</f>
        <v/>
      </c>
      <c r="L23" s="191" t="str">
        <f>IFERROR(VLOOKUP(INDEX('8- Políticas de Administración '!$B$16:$F$63,MATCH('5- Identificación de Riesgos'!J23,'8- Políticas de Administración '!$C$16:$C$64,0),1),'8- Políticas de Administración '!$B$16:$F$64,5,FALSE),"")</f>
        <v/>
      </c>
      <c r="M23" s="427"/>
      <c r="N23" s="468"/>
      <c r="O23" s="476"/>
    </row>
    <row r="24" spans="1:16" ht="45" customHeight="1">
      <c r="A24" s="462"/>
      <c r="B24" s="465"/>
      <c r="C24" s="484"/>
      <c r="D24" s="199"/>
      <c r="E24" s="481"/>
      <c r="F24" s="481"/>
      <c r="G24" s="459"/>
      <c r="H24" s="478"/>
      <c r="I24" s="158"/>
      <c r="J24" s="97"/>
      <c r="K24" s="158" t="str">
        <f>IFERROR(CONCATENATE(INDEX('8- Políticas de Administración '!$B$16:$F$53,MATCH('5- Identificación de Riesgos'!J24,'8- Políticas de Administración '!$C$16:$C$54,0),1)," - ",L24),"")</f>
        <v/>
      </c>
      <c r="L24" s="191" t="str">
        <f>IFERROR(VLOOKUP(INDEX('8- Políticas de Administración '!$B$16:$F$63,MATCH('5- Identificación de Riesgos'!J24,'8- Políticas de Administración '!$C$16:$C$64,0),1),'8- Políticas de Administración '!$B$16:$F$64,5,FALSE),"")</f>
        <v/>
      </c>
      <c r="M24" s="427"/>
      <c r="N24" s="468"/>
      <c r="O24" s="476"/>
    </row>
    <row r="25" spans="1:16" ht="58.5" customHeight="1">
      <c r="A25" s="462"/>
      <c r="B25" s="465"/>
      <c r="C25" s="484"/>
      <c r="D25" s="199"/>
      <c r="E25" s="481"/>
      <c r="F25" s="481"/>
      <c r="G25" s="459"/>
      <c r="H25" s="478"/>
      <c r="I25" s="158"/>
      <c r="J25" s="97"/>
      <c r="K25" s="158" t="str">
        <f>IFERROR(CONCATENATE(INDEX('8- Políticas de Administración '!$B$16:$F$53,MATCH('5- Identificación de Riesgos'!J25,'8- Políticas de Administración '!$C$16:$C$54,0),1)," - ",L25),"")</f>
        <v/>
      </c>
      <c r="L25" s="191" t="str">
        <f>IFERROR(VLOOKUP(INDEX('8- Políticas de Administración '!$B$16:$F$63,MATCH('5- Identificación de Riesgos'!J25,'8- Políticas de Administración '!$C$16:$C$64,0),1),'8- Políticas de Administración '!$B$16:$F$64,5,FALSE),"")</f>
        <v/>
      </c>
      <c r="M25" s="427"/>
      <c r="N25" s="468"/>
      <c r="O25" s="476"/>
    </row>
    <row r="26" spans="1:16" ht="15" customHeight="1">
      <c r="A26" s="462"/>
      <c r="B26" s="465"/>
      <c r="C26" s="484"/>
      <c r="D26" s="201"/>
      <c r="E26" s="481"/>
      <c r="F26" s="481"/>
      <c r="G26" s="459"/>
      <c r="H26" s="478"/>
      <c r="I26" s="158"/>
      <c r="J26" s="97"/>
      <c r="K26" s="158" t="str">
        <f>IFERROR(CONCATENATE(INDEX('8- Políticas de Administración '!$B$16:$F$53,MATCH('5- Identificación de Riesgos'!J26,'8- Políticas de Administración '!$C$16:$C$54,0),1)," - ",L26),"")</f>
        <v/>
      </c>
      <c r="L26" s="191" t="str">
        <f>IFERROR(VLOOKUP(INDEX('8- Políticas de Administración '!$B$16:$F$63,MATCH('5- Identificación de Riesgos'!J26,'8- Políticas de Administración '!$C$16:$C$64,0),1),'8- Políticas de Administración '!$B$16:$F$64,5,FALSE),"")</f>
        <v/>
      </c>
      <c r="M26" s="427"/>
      <c r="N26" s="468"/>
      <c r="O26" s="476"/>
    </row>
    <row r="27" spans="1:16" ht="15" customHeight="1">
      <c r="A27" s="462"/>
      <c r="B27" s="465"/>
      <c r="C27" s="484"/>
      <c r="D27" s="199"/>
      <c r="E27" s="481"/>
      <c r="F27" s="481"/>
      <c r="G27" s="459"/>
      <c r="H27" s="478"/>
      <c r="I27" s="158"/>
      <c r="J27" s="97"/>
      <c r="K27" s="158" t="str">
        <f>IFERROR(CONCATENATE(INDEX('8- Políticas de Administración '!$B$16:$F$53,MATCH('5- Identificación de Riesgos'!J27,'8- Políticas de Administración '!$C$16:$C$54,0),1)," - ",L27),"")</f>
        <v/>
      </c>
      <c r="L27" s="191" t="str">
        <f>IFERROR(VLOOKUP(INDEX('8- Políticas de Administración '!$B$16:$F$63,MATCH('5- Identificación de Riesgos'!J27,'8- Políticas de Administración '!$C$16:$C$64,0),1),'8- Políticas de Administración '!$B$16:$F$64,5,FALSE),"")</f>
        <v/>
      </c>
      <c r="M27" s="427"/>
      <c r="N27" s="468"/>
      <c r="O27" s="476"/>
    </row>
    <row r="28" spans="1:16" ht="15" customHeight="1">
      <c r="A28" s="462"/>
      <c r="B28" s="465"/>
      <c r="C28" s="484"/>
      <c r="D28" s="201"/>
      <c r="E28" s="481"/>
      <c r="F28" s="481"/>
      <c r="G28" s="459"/>
      <c r="H28" s="478"/>
      <c r="I28" s="158"/>
      <c r="J28" s="97"/>
      <c r="K28" s="158" t="str">
        <f>IFERROR(CONCATENATE(INDEX('8- Políticas de Administración '!$B$16:$F$53,MATCH('5- Identificación de Riesgos'!J28,'8- Políticas de Administración '!$C$16:$C$54,0),1)," - ",L28),"")</f>
        <v/>
      </c>
      <c r="L28" s="191" t="str">
        <f>IFERROR(VLOOKUP(INDEX('8- Políticas de Administración '!$B$16:$F$63,MATCH('5- Identificación de Riesgos'!J28,'8- Políticas de Administración '!$C$16:$C$64,0),1),'8- Políticas de Administración '!$B$16:$F$64,5,FALSE),"")</f>
        <v/>
      </c>
      <c r="M28" s="427"/>
      <c r="N28" s="468"/>
      <c r="O28" s="476"/>
    </row>
    <row r="29" spans="1:16" ht="15.75" customHeight="1" thickBot="1">
      <c r="A29" s="463"/>
      <c r="B29" s="466"/>
      <c r="C29" s="485"/>
      <c r="D29" s="202"/>
      <c r="E29" s="482"/>
      <c r="F29" s="482"/>
      <c r="G29" s="460"/>
      <c r="H29" s="479"/>
      <c r="I29" s="159"/>
      <c r="J29" s="170"/>
      <c r="K29" s="159" t="str">
        <f>IFERROR(CONCATENATE(INDEX('8- Políticas de Administración '!$B$16:$F$53,MATCH('5- Identificación de Riesgos'!J29,'8- Políticas de Administración '!$C$16:$C$54,0),1)," - ",L29),"")</f>
        <v/>
      </c>
      <c r="L29" s="192" t="str">
        <f>IFERROR(VLOOKUP(INDEX('8- Políticas de Administración '!$B$16:$F$63,MATCH('5- Identificación de Riesgos'!J29,'8- Políticas de Administración '!$C$16:$C$64,0),1),'8- Políticas de Administración '!$B$16:$F$64,5,FALSE),"")</f>
        <v/>
      </c>
      <c r="M29" s="428"/>
      <c r="N29" s="469"/>
      <c r="O29" s="476"/>
    </row>
    <row r="30" spans="1:16" ht="30">
      <c r="A30" s="461">
        <v>3</v>
      </c>
      <c r="B30" s="464" t="s">
        <v>478</v>
      </c>
      <c r="C30" s="455" t="s">
        <v>474</v>
      </c>
      <c r="D30" s="203" t="s">
        <v>300</v>
      </c>
      <c r="E30" s="480">
        <v>100000</v>
      </c>
      <c r="F30" s="480">
        <v>50</v>
      </c>
      <c r="G30" s="458">
        <f>F30/E30</f>
        <v>5.0000000000000001E-4</v>
      </c>
      <c r="H30" s="477"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57" t="s">
        <v>288</v>
      </c>
      <c r="J30" s="169" t="s">
        <v>297</v>
      </c>
      <c r="K30" s="157" t="str">
        <f>IFERROR(CONCATENATE(INDEX('8- Políticas de Administración '!$B$16:$F$53,MATCH('5- Identificación de Riesgos'!J30,'8- Políticas de Administración '!$C$16:$C$54,0),1)," - ",L30),"")</f>
        <v>Menor - 2</v>
      </c>
      <c r="L30" s="190">
        <f>IFERROR(VLOOKUP(INDEX('8- Políticas de Administración '!$B$16:$F$63,MATCH('5- Identificación de Riesgos'!J30,'8- Políticas de Administración '!$C$16:$C$64,0),1),'8- Políticas de Administración '!$B$16:$F$64,5,FALSE),"")</f>
        <v>2</v>
      </c>
      <c r="M30" s="426" t="str">
        <f>IFERROR(CONCATENATE(INDEX('8- Políticas de Administración '!$B$16:$F$53,MATCH(ROUND(AVERAGE(L30:L39),0),'8- Políticas de Administración '!$F$16:$F$53,0),1)," - ",ROUND(AVERAGE(L30:L39),0)),"")</f>
        <v>Leve - 1</v>
      </c>
      <c r="N30" s="467" t="str">
        <f>IFERROR(CONCATENATE(VLOOKUP((LEFT(H30,LEN(H30)-4)&amp;LEFT(M30,LEN(M30)-4)),'9- Matriz de Calor '!$D$18:$E$42,2,0)," - ",RIGHT(H30,1)*RIGHT(M30,1)),"")</f>
        <v>Bajo - 1</v>
      </c>
      <c r="O30" s="476">
        <f>RIGHT(H30,1)*RIGHT(M30,1)</f>
        <v>1</v>
      </c>
    </row>
    <row r="31" spans="1:16" ht="40.5" customHeight="1">
      <c r="A31" s="462"/>
      <c r="B31" s="465"/>
      <c r="C31" s="456"/>
      <c r="D31" s="198" t="s">
        <v>476</v>
      </c>
      <c r="E31" s="481"/>
      <c r="F31" s="481"/>
      <c r="G31" s="459"/>
      <c r="H31" s="478"/>
      <c r="I31" s="158" t="s">
        <v>291</v>
      </c>
      <c r="J31" s="97" t="s">
        <v>379</v>
      </c>
      <c r="K31" s="158" t="str">
        <f>IFERROR(CONCATENATE(INDEX('8- Políticas de Administración '!$B$16:$F$53,MATCH('5- Identificación de Riesgos'!J31,'8- Políticas de Administración '!$C$16:$C$54,0),1)," - ",L31),"")</f>
        <v>Leve - 1</v>
      </c>
      <c r="L31" s="191">
        <f>IFERROR(VLOOKUP(INDEX('8- Políticas de Administración '!$B$16:$F$63,MATCH('5- Identificación de Riesgos'!J31,'8- Políticas de Administración '!$C$16:$C$64,0),1),'8- Políticas de Administración '!$B$16:$F$64,5,FALSE),"")</f>
        <v>1</v>
      </c>
      <c r="M31" s="427"/>
      <c r="N31" s="468"/>
      <c r="O31" s="476"/>
    </row>
    <row r="32" spans="1:16" ht="37.5" customHeight="1">
      <c r="A32" s="462"/>
      <c r="B32" s="465"/>
      <c r="C32" s="456"/>
      <c r="D32" s="198" t="s">
        <v>477</v>
      </c>
      <c r="E32" s="481"/>
      <c r="F32" s="481"/>
      <c r="G32" s="459"/>
      <c r="H32" s="478"/>
      <c r="I32" s="158" t="s">
        <v>282</v>
      </c>
      <c r="J32" s="97" t="s">
        <v>371</v>
      </c>
      <c r="K32" s="158" t="str">
        <f>IFERROR(CONCATENATE(INDEX('8- Políticas de Administración '!$B$16:$F$53,MATCH('5- Identificación de Riesgos'!J32,'8- Políticas de Administración '!$C$16:$C$54,0),1)," - ",L32),"")</f>
        <v>Leve - 1</v>
      </c>
      <c r="L32" s="191">
        <f>IFERROR(VLOOKUP(INDEX('8- Políticas de Administración '!$B$16:$F$63,MATCH('5- Identificación de Riesgos'!J32,'8- Políticas de Administración '!$C$16:$C$64,0),1),'8- Políticas de Administración '!$B$16:$F$64,5,FALSE),"")</f>
        <v>1</v>
      </c>
      <c r="M32" s="427"/>
      <c r="N32" s="468"/>
      <c r="O32" s="476"/>
    </row>
    <row r="33" spans="1:15" ht="43.5" customHeight="1">
      <c r="A33" s="462"/>
      <c r="B33" s="465"/>
      <c r="C33" s="456"/>
      <c r="D33" s="198"/>
      <c r="E33" s="481"/>
      <c r="F33" s="481"/>
      <c r="G33" s="459"/>
      <c r="H33" s="478"/>
      <c r="I33" s="158"/>
      <c r="J33" s="97"/>
      <c r="K33" s="158" t="str">
        <f>IFERROR(CONCATENATE(INDEX('8- Políticas de Administración '!$B$16:$F$53,MATCH('5- Identificación de Riesgos'!J33,'8- Políticas de Administración '!$C$16:$C$54,0),1)," - ",L33),"")</f>
        <v/>
      </c>
      <c r="L33" s="191" t="str">
        <f>IFERROR(VLOOKUP(INDEX('8- Políticas de Administración '!$B$16:$F$63,MATCH('5- Identificación de Riesgos'!J33,'8- Políticas de Administración '!$C$16:$C$64,0),1),'8- Políticas de Administración '!$B$16:$F$64,5,FALSE),"")</f>
        <v/>
      </c>
      <c r="M33" s="427"/>
      <c r="N33" s="468"/>
      <c r="O33" s="476"/>
    </row>
    <row r="34" spans="1:15" ht="60" customHeight="1">
      <c r="A34" s="462"/>
      <c r="B34" s="465"/>
      <c r="C34" s="456"/>
      <c r="D34" s="198"/>
      <c r="E34" s="481"/>
      <c r="F34" s="481"/>
      <c r="G34" s="459"/>
      <c r="H34" s="478"/>
      <c r="I34" s="158"/>
      <c r="J34" s="97"/>
      <c r="K34" s="158" t="str">
        <f>IFERROR(CONCATENATE(INDEX('8- Políticas de Administración '!$B$16:$F$53,MATCH('5- Identificación de Riesgos'!J34,'8- Políticas de Administración '!$C$16:$C$54,0),1)," - ",L34),"")</f>
        <v/>
      </c>
      <c r="L34" s="191" t="str">
        <f>IFERROR(VLOOKUP(INDEX('8- Políticas de Administración '!$B$16:$F$63,MATCH('5- Identificación de Riesgos'!J34,'8- Políticas de Administración '!$C$16:$C$64,0),1),'8- Políticas de Administración '!$B$16:$F$64,5,FALSE),"")</f>
        <v/>
      </c>
      <c r="M34" s="427"/>
      <c r="N34" s="468"/>
      <c r="O34" s="476"/>
    </row>
    <row r="35" spans="1:15">
      <c r="A35" s="462"/>
      <c r="B35" s="465"/>
      <c r="C35" s="456"/>
      <c r="D35" s="198"/>
      <c r="E35" s="481"/>
      <c r="F35" s="481"/>
      <c r="G35" s="459"/>
      <c r="H35" s="478"/>
      <c r="I35" s="158"/>
      <c r="J35" s="97"/>
      <c r="K35" s="158" t="str">
        <f>IFERROR(CONCATENATE(INDEX('8- Políticas de Administración '!$B$16:$F$53,MATCH('5- Identificación de Riesgos'!J35,'8- Políticas de Administración '!$C$16:$C$54,0),1)," - ",L35),"")</f>
        <v/>
      </c>
      <c r="L35" s="191" t="str">
        <f>IFERROR(VLOOKUP(INDEX('8- Políticas de Administración '!$B$16:$F$63,MATCH('5- Identificación de Riesgos'!J35,'8- Políticas de Administración '!$C$16:$C$64,0),1),'8- Políticas de Administración '!$B$16:$F$64,5,FALSE),"")</f>
        <v/>
      </c>
      <c r="M35" s="427"/>
      <c r="N35" s="468"/>
      <c r="O35" s="476"/>
    </row>
    <row r="36" spans="1:15">
      <c r="A36" s="462"/>
      <c r="B36" s="465"/>
      <c r="C36" s="456"/>
      <c r="D36" s="160"/>
      <c r="E36" s="481"/>
      <c r="F36" s="481"/>
      <c r="G36" s="459"/>
      <c r="H36" s="478"/>
      <c r="I36" s="158"/>
      <c r="J36" s="97"/>
      <c r="K36" s="158" t="str">
        <f>IFERROR(CONCATENATE(INDEX('8- Políticas de Administración '!$B$16:$F$53,MATCH('5- Identificación de Riesgos'!J36,'8- Políticas de Administración '!$C$16:$C$54,0),1)," - ",L36),"")</f>
        <v/>
      </c>
      <c r="L36" s="191" t="str">
        <f>IFERROR(VLOOKUP(INDEX('8- Políticas de Administración '!$B$16:$F$63,MATCH('5- Identificación de Riesgos'!J36,'8- Políticas de Administración '!$C$16:$C$64,0),1),'8- Políticas de Administración '!$B$16:$F$64,5,FALSE),"")</f>
        <v/>
      </c>
      <c r="M36" s="427"/>
      <c r="N36" s="468"/>
      <c r="O36" s="476"/>
    </row>
    <row r="37" spans="1:15">
      <c r="A37" s="462"/>
      <c r="B37" s="465"/>
      <c r="C37" s="456"/>
      <c r="D37" s="160"/>
      <c r="E37" s="481"/>
      <c r="F37" s="481"/>
      <c r="G37" s="459"/>
      <c r="H37" s="478"/>
      <c r="I37" s="158"/>
      <c r="J37" s="97"/>
      <c r="K37" s="158" t="str">
        <f>IFERROR(CONCATENATE(INDEX('8- Políticas de Administración '!$B$16:$F$53,MATCH('5- Identificación de Riesgos'!J37,'8- Políticas de Administración '!$C$16:$C$54,0),1)," - ",L37),"")</f>
        <v/>
      </c>
      <c r="L37" s="191" t="str">
        <f>IFERROR(VLOOKUP(INDEX('8- Políticas de Administración '!$B$16:$F$63,MATCH('5- Identificación de Riesgos'!J37,'8- Políticas de Administración '!$C$16:$C$64,0),1),'8- Políticas de Administración '!$B$16:$F$64,5,FALSE),"")</f>
        <v/>
      </c>
      <c r="M37" s="427"/>
      <c r="N37" s="468"/>
      <c r="O37" s="476"/>
    </row>
    <row r="38" spans="1:15">
      <c r="A38" s="462"/>
      <c r="B38" s="465"/>
      <c r="C38" s="456"/>
      <c r="D38" s="196"/>
      <c r="E38" s="481"/>
      <c r="F38" s="481"/>
      <c r="G38" s="459"/>
      <c r="H38" s="478"/>
      <c r="I38" s="158"/>
      <c r="J38" s="97"/>
      <c r="K38" s="158" t="str">
        <f>IFERROR(CONCATENATE(INDEX('8- Políticas de Administración '!$B$16:$F$53,MATCH('5- Identificación de Riesgos'!J38,'8- Políticas de Administración '!$C$16:$C$54,0),1)," - ",L38),"")</f>
        <v/>
      </c>
      <c r="L38" s="191" t="str">
        <f>IFERROR(VLOOKUP(INDEX('8- Políticas de Administración '!$B$16:$F$63,MATCH('5- Identificación de Riesgos'!J38,'8- Políticas de Administración '!$C$16:$C$64,0),1),'8- Políticas de Administración '!$B$16:$F$64,5,FALSE),"")</f>
        <v/>
      </c>
      <c r="M38" s="427"/>
      <c r="N38" s="468"/>
      <c r="O38" s="476"/>
    </row>
    <row r="39" spans="1:15" ht="15.75" thickBot="1">
      <c r="A39" s="463"/>
      <c r="B39" s="466"/>
      <c r="C39" s="457"/>
      <c r="D39" s="197"/>
      <c r="E39" s="482"/>
      <c r="F39" s="482"/>
      <c r="G39" s="460"/>
      <c r="H39" s="479"/>
      <c r="I39" s="159"/>
      <c r="J39" s="170"/>
      <c r="K39" s="159" t="str">
        <f>IFERROR(CONCATENATE(INDEX('8- Políticas de Administración '!$B$16:$F$53,MATCH('5- Identificación de Riesgos'!J39,'8- Políticas de Administración '!$C$16:$C$54,0),1)," - ",L39),"")</f>
        <v/>
      </c>
      <c r="L39" s="192" t="str">
        <f>IFERROR(VLOOKUP(INDEX('8- Políticas de Administración '!$B$16:$F$63,MATCH('5- Identificación de Riesgos'!J39,'8- Políticas de Administración '!$C$16:$C$64,0),1),'8- Políticas de Administración '!$B$16:$F$64,5,FALSE),"")</f>
        <v/>
      </c>
      <c r="M39" s="428"/>
      <c r="N39" s="469"/>
      <c r="O39" s="476"/>
    </row>
    <row r="40" spans="1:15" ht="45.75" customHeight="1">
      <c r="A40" s="461">
        <v>4</v>
      </c>
      <c r="B40" s="464" t="s">
        <v>480</v>
      </c>
      <c r="C40" s="455" t="s">
        <v>479</v>
      </c>
      <c r="D40" s="198" t="s">
        <v>491</v>
      </c>
      <c r="E40" s="452">
        <v>60000</v>
      </c>
      <c r="F40" s="452">
        <v>200</v>
      </c>
      <c r="G40" s="458">
        <f>F40/E40</f>
        <v>3.3333333333333335E-3</v>
      </c>
      <c r="H40" s="477" t="s">
        <v>301</v>
      </c>
      <c r="I40" s="157" t="s">
        <v>282</v>
      </c>
      <c r="J40" s="169" t="s">
        <v>371</v>
      </c>
      <c r="K40" s="157" t="str">
        <f>IFERROR(CONCATENATE(INDEX('8- Políticas de Administración '!$B$16:$F$53,MATCH('5- Identificación de Riesgos'!J40,'8- Políticas de Administración '!$C$16:$C$54,0),1)," - ",L40),"")</f>
        <v>Leve - 1</v>
      </c>
      <c r="L40" s="190">
        <f>IFERROR(VLOOKUP(INDEX('8- Políticas de Administración '!$B$16:$F$63,MATCH('5- Identificación de Riesgos'!J40,'8- Políticas de Administración '!$C$16:$C$64,0),1),'8- Políticas de Administración '!$B$16:$F$64,5,FALSE),"")</f>
        <v>1</v>
      </c>
      <c r="M40" s="426" t="str">
        <f>IFERROR(CONCATENATE(INDEX('8- Políticas de Administración '!$B$16:$F$53,MATCH(ROUND(AVERAGE(L40:L49),0),'8- Políticas de Administración '!$F$16:$F$53,0),1)," - ",ROUND(AVERAGE(L40:L49),0)),"")</f>
        <v>Leve - 1</v>
      </c>
      <c r="N40" s="467" t="str">
        <f>IFERROR(CONCATENATE(VLOOKUP((LEFT(H40,LEN(H40)-4)&amp;LEFT(M40,LEN(M40)-4)),'9- Matriz de Calor '!$D$18:$E$42,2,0)," - ",RIGHT(H40,1)*RIGHT(M40,1)),"")</f>
        <v>Bajo - 1</v>
      </c>
      <c r="O40" s="476">
        <f>RIGHT(H40,1)*RIGHT(M40,1)</f>
        <v>1</v>
      </c>
    </row>
    <row r="41" spans="1:15" ht="71.25" customHeight="1">
      <c r="A41" s="462"/>
      <c r="B41" s="465"/>
      <c r="C41" s="456"/>
      <c r="D41" s="198" t="s">
        <v>492</v>
      </c>
      <c r="E41" s="453"/>
      <c r="F41" s="453"/>
      <c r="G41" s="459"/>
      <c r="H41" s="478"/>
      <c r="I41" s="158" t="s">
        <v>288</v>
      </c>
      <c r="J41" s="97" t="s">
        <v>289</v>
      </c>
      <c r="K41" s="158" t="str">
        <f>IFERROR(CONCATENATE(INDEX('8- Políticas de Administración '!$B$16:$F$53,MATCH('5- Identificación de Riesgos'!J41,'8- Políticas de Administración '!$C$16:$C$54,0),1)," - ",L41),"")</f>
        <v>Leve - 1</v>
      </c>
      <c r="L41" s="191">
        <f>IFERROR(VLOOKUP(INDEX('8- Políticas de Administración '!$B$16:$F$63,MATCH('5- Identificación de Riesgos'!J41,'8- Políticas de Administración '!$C$16:$C$64,0),1),'8- Políticas de Administración '!$B$16:$F$64,5,FALSE),"")</f>
        <v>1</v>
      </c>
      <c r="M41" s="427"/>
      <c r="N41" s="468"/>
      <c r="O41" s="476"/>
    </row>
    <row r="42" spans="1:15" ht="36" customHeight="1">
      <c r="A42" s="462"/>
      <c r="B42" s="465"/>
      <c r="C42" s="456"/>
      <c r="D42" s="198" t="s">
        <v>299</v>
      </c>
      <c r="E42" s="453"/>
      <c r="F42" s="453"/>
      <c r="G42" s="459"/>
      <c r="H42" s="478"/>
      <c r="I42" s="158" t="s">
        <v>291</v>
      </c>
      <c r="J42" s="97" t="s">
        <v>379</v>
      </c>
      <c r="K42" s="158" t="str">
        <f>IFERROR(CONCATENATE(INDEX('8- Políticas de Administración '!$B$16:$F$53,MATCH('5- Identificación de Riesgos'!J42,'8- Políticas de Administración '!$C$16:$C$54,0),1)," - ",L42),"")</f>
        <v>Leve - 1</v>
      </c>
      <c r="L42" s="191">
        <f>IFERROR(VLOOKUP(INDEX('8- Políticas de Administración '!$B$16:$F$63,MATCH('5- Identificación de Riesgos'!J42,'8- Políticas de Administración '!$C$16:$C$64,0),1),'8- Políticas de Administración '!$B$16:$F$64,5,FALSE),"")</f>
        <v>1</v>
      </c>
      <c r="M42" s="427"/>
      <c r="N42" s="468"/>
      <c r="O42" s="476"/>
    </row>
    <row r="43" spans="1:15" ht="38.25" customHeight="1">
      <c r="A43" s="462"/>
      <c r="B43" s="465"/>
      <c r="C43" s="456"/>
      <c r="D43" s="198" t="s">
        <v>475</v>
      </c>
      <c r="E43" s="453"/>
      <c r="F43" s="453"/>
      <c r="G43" s="459"/>
      <c r="H43" s="478"/>
      <c r="I43" s="158"/>
      <c r="J43" s="97"/>
      <c r="K43" s="158" t="str">
        <f>IFERROR(CONCATENATE(INDEX('8- Políticas de Administración '!$B$16:$F$53,MATCH('5- Identificación de Riesgos'!J43,'8- Políticas de Administración '!$C$16:$C$54,0),1)," - ",L43),"")</f>
        <v/>
      </c>
      <c r="L43" s="191" t="str">
        <f>IFERROR(VLOOKUP(INDEX('8- Políticas de Administración '!$B$16:$F$63,MATCH('5- Identificación de Riesgos'!J43,'8- Políticas de Administración '!$C$16:$C$64,0),1),'8- Políticas de Administración '!$B$16:$F$64,5,FALSE),"")</f>
        <v/>
      </c>
      <c r="M43" s="427"/>
      <c r="N43" s="468"/>
      <c r="O43" s="476"/>
    </row>
    <row r="44" spans="1:15">
      <c r="A44" s="462"/>
      <c r="B44" s="465"/>
      <c r="C44" s="456"/>
      <c r="D44" s="198" t="s">
        <v>495</v>
      </c>
      <c r="E44" s="453"/>
      <c r="F44" s="453"/>
      <c r="G44" s="459"/>
      <c r="H44" s="478"/>
      <c r="I44" s="158"/>
      <c r="J44" s="97"/>
      <c r="K44" s="158" t="str">
        <f>IFERROR(CONCATENATE(INDEX('8- Políticas de Administración '!$B$16:$F$53,MATCH('5- Identificación de Riesgos'!J44,'8- Políticas de Administración '!$C$16:$C$54,0),1)," - ",L44),"")</f>
        <v/>
      </c>
      <c r="L44" s="191" t="str">
        <f>IFERROR(VLOOKUP(INDEX('8- Políticas de Administración '!$B$16:$F$63,MATCH('5- Identificación de Riesgos'!J44,'8- Políticas de Administración '!$C$16:$C$64,0),1),'8- Políticas de Administración '!$B$16:$F$64,5,FALSE),"")</f>
        <v/>
      </c>
      <c r="M44" s="427"/>
      <c r="N44" s="468"/>
      <c r="O44" s="476"/>
    </row>
    <row r="45" spans="1:15">
      <c r="A45" s="462"/>
      <c r="B45" s="465"/>
      <c r="C45" s="456"/>
      <c r="D45" s="160"/>
      <c r="E45" s="453"/>
      <c r="F45" s="453"/>
      <c r="G45" s="459"/>
      <c r="H45" s="478"/>
      <c r="I45" s="158"/>
      <c r="J45" s="97"/>
      <c r="K45" s="158" t="str">
        <f>IFERROR(CONCATENATE(INDEX('8- Políticas de Administración '!$B$16:$F$53,MATCH('5- Identificación de Riesgos'!J45,'8- Políticas de Administración '!$C$16:$C$54,0),1)," - ",L45),"")</f>
        <v/>
      </c>
      <c r="L45" s="191" t="str">
        <f>IFERROR(VLOOKUP(INDEX('8- Políticas de Administración '!$B$16:$F$63,MATCH('5- Identificación de Riesgos'!J45,'8- Políticas de Administración '!$C$16:$C$64,0),1),'8- Políticas de Administración '!$B$16:$F$64,5,FALSE),"")</f>
        <v/>
      </c>
      <c r="M45" s="427"/>
      <c r="N45" s="468"/>
      <c r="O45" s="476"/>
    </row>
    <row r="46" spans="1:15">
      <c r="A46" s="462"/>
      <c r="B46" s="465"/>
      <c r="C46" s="456"/>
      <c r="D46" s="160"/>
      <c r="E46" s="453"/>
      <c r="F46" s="453"/>
      <c r="G46" s="459"/>
      <c r="H46" s="478"/>
      <c r="I46" s="158"/>
      <c r="J46" s="97"/>
      <c r="K46" s="158" t="str">
        <f>IFERROR(CONCATENATE(INDEX('8- Políticas de Administración '!$B$16:$F$53,MATCH('5- Identificación de Riesgos'!J46,'8- Políticas de Administración '!$C$16:$C$54,0),1)," - ",L46),"")</f>
        <v/>
      </c>
      <c r="L46" s="191" t="str">
        <f>IFERROR(VLOOKUP(INDEX('8- Políticas de Administración '!$B$16:$F$63,MATCH('5- Identificación de Riesgos'!J46,'8- Políticas de Administración '!$C$16:$C$64,0),1),'8- Políticas de Administración '!$B$16:$F$64,5,FALSE),"")</f>
        <v/>
      </c>
      <c r="M46" s="427"/>
      <c r="N46" s="468"/>
      <c r="O46" s="476"/>
    </row>
    <row r="47" spans="1:15">
      <c r="A47" s="462"/>
      <c r="B47" s="465"/>
      <c r="C47" s="456"/>
      <c r="D47" s="160"/>
      <c r="E47" s="453"/>
      <c r="F47" s="453"/>
      <c r="G47" s="459"/>
      <c r="H47" s="478"/>
      <c r="I47" s="158"/>
      <c r="J47" s="97"/>
      <c r="K47" s="158" t="str">
        <f>IFERROR(CONCATENATE(INDEX('8- Políticas de Administración '!$B$16:$F$53,MATCH('5- Identificación de Riesgos'!J47,'8- Políticas de Administración '!$C$16:$C$54,0),1)," - ",L47),"")</f>
        <v/>
      </c>
      <c r="L47" s="191" t="str">
        <f>IFERROR(VLOOKUP(INDEX('8- Políticas de Administración '!$B$16:$F$63,MATCH('5- Identificación de Riesgos'!J47,'8- Políticas de Administración '!$C$16:$C$64,0),1),'8- Políticas de Administración '!$B$16:$F$64,5,FALSE),"")</f>
        <v/>
      </c>
      <c r="M47" s="427"/>
      <c r="N47" s="468"/>
      <c r="O47" s="476"/>
    </row>
    <row r="48" spans="1:15">
      <c r="A48" s="462"/>
      <c r="B48" s="465"/>
      <c r="C48" s="456"/>
      <c r="D48" s="160"/>
      <c r="E48" s="453"/>
      <c r="F48" s="453"/>
      <c r="G48" s="459"/>
      <c r="H48" s="478"/>
      <c r="I48" s="158"/>
      <c r="J48" s="97"/>
      <c r="K48" s="158" t="str">
        <f>IFERROR(CONCATENATE(INDEX('8- Políticas de Administración '!$B$16:$F$53,MATCH('5- Identificación de Riesgos'!J48,'8- Políticas de Administración '!$C$16:$C$54,0),1)," - ",L48),"")</f>
        <v/>
      </c>
      <c r="L48" s="191" t="str">
        <f>IFERROR(VLOOKUP(INDEX('8- Políticas de Administración '!$B$16:$F$63,MATCH('5- Identificación de Riesgos'!J48,'8- Políticas de Administración '!$C$16:$C$64,0),1),'8- Políticas de Administración '!$B$16:$F$64,5,FALSE),"")</f>
        <v/>
      </c>
      <c r="M48" s="427"/>
      <c r="N48" s="468"/>
      <c r="O48" s="476"/>
    </row>
    <row r="49" spans="1:25" ht="15.75" thickBot="1">
      <c r="A49" s="463"/>
      <c r="B49" s="466"/>
      <c r="C49" s="457"/>
      <c r="D49" s="197"/>
      <c r="E49" s="454"/>
      <c r="F49" s="454"/>
      <c r="G49" s="460"/>
      <c r="H49" s="479"/>
      <c r="I49" s="159"/>
      <c r="J49" s="170"/>
      <c r="K49" s="159" t="str">
        <f>IFERROR(CONCATENATE(INDEX('8- Políticas de Administración '!$B$16:$F$53,MATCH('5- Identificación de Riesgos'!J49,'8- Políticas de Administración '!$C$16:$C$54,0),1)," - ",L49),"")</f>
        <v/>
      </c>
      <c r="L49" s="192" t="str">
        <f>IFERROR(VLOOKUP(INDEX('8- Políticas de Administración '!$B$16:$F$63,MATCH('5- Identificación de Riesgos'!J49,'8- Políticas de Administración '!$C$16:$C$64,0),1),'8- Políticas de Administración '!$B$16:$F$64,5,FALSE),"")</f>
        <v/>
      </c>
      <c r="M49" s="428"/>
      <c r="N49" s="469"/>
      <c r="O49" s="476"/>
    </row>
    <row r="50" spans="1:25" ht="45">
      <c r="A50" s="461">
        <v>5</v>
      </c>
      <c r="B50" s="464" t="s">
        <v>303</v>
      </c>
      <c r="C50" s="455" t="s">
        <v>304</v>
      </c>
      <c r="D50" s="204" t="s">
        <v>305</v>
      </c>
      <c r="E50" s="452">
        <v>1000000</v>
      </c>
      <c r="F50" s="452">
        <v>50</v>
      </c>
      <c r="G50" s="420">
        <f>F50/E50</f>
        <v>5.0000000000000002E-5</v>
      </c>
      <c r="H50" s="423"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57" t="s">
        <v>288</v>
      </c>
      <c r="J50" s="169" t="s">
        <v>306</v>
      </c>
      <c r="K50" s="157" t="str">
        <f>IFERROR(CONCATENATE(INDEX('8- Políticas de Administración '!$B$16:$F$53,MATCH('5- Identificación de Riesgos'!J50,'8- Políticas de Administración '!$C$16:$C$54,0),1)," - ",L50),"")</f>
        <v>Mayor - 4</v>
      </c>
      <c r="L50" s="190">
        <f>IFERROR(VLOOKUP(INDEX('8- Políticas de Administración '!$B$16:$F$63,MATCH('5- Identificación de Riesgos'!J50,'8- Políticas de Administración '!$C$16:$C$64,0),1),'8- Políticas de Administración '!$B$16:$F$64,5,FALSE),"")</f>
        <v>4</v>
      </c>
      <c r="M50" s="426" t="str">
        <f>IFERROR(CONCATENATE(INDEX('8- Políticas de Administración '!$B$16:$F$53,MATCH(ROUND(AVERAGE(L50:L59),0),'8- Políticas de Administración '!$F$16:$F$53,0),1)," - ",ROUND(AVERAGE(L50:L59),0)),"")</f>
        <v>Mayor - 4</v>
      </c>
      <c r="N50" s="467" t="str">
        <f>IFERROR(CONCATENATE(VLOOKUP((LEFT(H50,LEN(H50)-4)&amp;LEFT(M50,LEN(M50)-4)),'9- Matriz de Calor '!$D$18:$E$42,2,0)," - ",RIGHT(H50,1)*RIGHT(M50,1)),"")</f>
        <v>Alto  - 4</v>
      </c>
      <c r="O50" s="473">
        <f>RIGHT(H50,1)*RIGHT(M50,1)</f>
        <v>4</v>
      </c>
    </row>
    <row r="51" spans="1:25" ht="54.75" customHeight="1">
      <c r="A51" s="462"/>
      <c r="B51" s="465"/>
      <c r="C51" s="456"/>
      <c r="D51" s="93" t="s">
        <v>507</v>
      </c>
      <c r="E51" s="453"/>
      <c r="F51" s="453"/>
      <c r="G51" s="421"/>
      <c r="H51" s="424"/>
      <c r="I51" s="158"/>
      <c r="J51" s="97"/>
      <c r="K51" s="158" t="str">
        <f>IFERROR(CONCATENATE(INDEX('8- Políticas de Administración '!$B$16:$F$53,MATCH('5- Identificación de Riesgos'!J51,'8- Políticas de Administración '!$C$16:$C$54,0),1)," - ",L51),"")</f>
        <v/>
      </c>
      <c r="L51" s="191" t="str">
        <f>IFERROR(VLOOKUP(INDEX('8- Políticas de Administración '!$B$16:$F$63,MATCH('5- Identificación de Riesgos'!J51,'8- Políticas de Administración '!$C$16:$C$64,0),1),'8- Políticas de Administración '!$B$16:$F$64,5,FALSE),"")</f>
        <v/>
      </c>
      <c r="M51" s="427"/>
      <c r="N51" s="468"/>
      <c r="O51" s="474"/>
    </row>
    <row r="52" spans="1:25" ht="51.75" customHeight="1">
      <c r="A52" s="462"/>
      <c r="B52" s="465"/>
      <c r="C52" s="456"/>
      <c r="D52" s="93" t="s">
        <v>508</v>
      </c>
      <c r="E52" s="453"/>
      <c r="F52" s="453"/>
      <c r="G52" s="421"/>
      <c r="H52" s="424"/>
      <c r="I52" s="158"/>
      <c r="J52" s="97"/>
      <c r="K52" s="158" t="str">
        <f>IFERROR(CONCATENATE(INDEX('8- Políticas de Administración '!$B$16:$F$53,MATCH('5- Identificación de Riesgos'!J52,'8- Políticas de Administración '!$C$16:$C$54,0),1)," - ",L52),"")</f>
        <v/>
      </c>
      <c r="L52" s="191" t="str">
        <f>IFERROR(VLOOKUP(INDEX('8- Políticas de Administración '!$B$16:$F$63,MATCH('5- Identificación de Riesgos'!J52,'8- Políticas de Administración '!$C$16:$C$64,0),1),'8- Políticas de Administración '!$B$16:$F$64,5,FALSE),"")</f>
        <v/>
      </c>
      <c r="M52" s="427"/>
      <c r="N52" s="468"/>
      <c r="O52" s="474"/>
    </row>
    <row r="53" spans="1:25" ht="52.5" customHeight="1">
      <c r="A53" s="462"/>
      <c r="B53" s="465"/>
      <c r="C53" s="456"/>
      <c r="D53" s="93" t="s">
        <v>307</v>
      </c>
      <c r="E53" s="453"/>
      <c r="F53" s="453"/>
      <c r="G53" s="421"/>
      <c r="H53" s="424"/>
      <c r="I53" s="158"/>
      <c r="J53" s="97"/>
      <c r="K53" s="158" t="str">
        <f>IFERROR(CONCATENATE(INDEX('8- Políticas de Administración '!$B$16:$F$53,MATCH('5- Identificación de Riesgos'!J53,'8- Políticas de Administración '!$C$16:$C$54,0),1)," - ",L53),"")</f>
        <v/>
      </c>
      <c r="L53" s="191" t="str">
        <f>IFERROR(VLOOKUP(INDEX('8- Políticas de Administración '!$B$16:$F$63,MATCH('5- Identificación de Riesgos'!J53,'8- Políticas de Administración '!$C$16:$C$64,0),1),'8- Políticas de Administración '!$B$16:$F$64,5,FALSE),"")</f>
        <v/>
      </c>
      <c r="M53" s="427"/>
      <c r="N53" s="468"/>
      <c r="O53" s="474"/>
    </row>
    <row r="54" spans="1:25">
      <c r="A54" s="462"/>
      <c r="B54" s="465"/>
      <c r="C54" s="456"/>
      <c r="D54" s="93" t="s">
        <v>487</v>
      </c>
      <c r="E54" s="453"/>
      <c r="F54" s="453"/>
      <c r="G54" s="421"/>
      <c r="H54" s="424"/>
      <c r="I54" s="158"/>
      <c r="J54" s="97"/>
      <c r="K54" s="158" t="str">
        <f>IFERROR(CONCATENATE(INDEX('8- Políticas de Administración '!$B$16:$F$53,MATCH('5- Identificación de Riesgos'!J54,'8- Políticas de Administración '!$C$16:$C$54,0),1)," - ",L54),"")</f>
        <v/>
      </c>
      <c r="L54" s="191" t="str">
        <f>IFERROR(VLOOKUP(INDEX('8- Políticas de Administración '!$B$16:$F$63,MATCH('5- Identificación de Riesgos'!J54,'8- Políticas de Administración '!$C$16:$C$64,0),1),'8- Políticas de Administración '!$B$16:$F$64,5,FALSE),"")</f>
        <v/>
      </c>
      <c r="M54" s="427"/>
      <c r="N54" s="468"/>
      <c r="O54" s="474"/>
    </row>
    <row r="55" spans="1:25">
      <c r="A55" s="462"/>
      <c r="B55" s="465"/>
      <c r="C55" s="456"/>
      <c r="D55" s="205"/>
      <c r="E55" s="453"/>
      <c r="F55" s="453"/>
      <c r="G55" s="421"/>
      <c r="H55" s="424"/>
      <c r="I55" s="158"/>
      <c r="J55" s="97"/>
      <c r="K55" s="158" t="str">
        <f>IFERROR(CONCATENATE(INDEX('8- Políticas de Administración '!$B$16:$F$53,MATCH('5- Identificación de Riesgos'!J55,'8- Políticas de Administración '!$C$16:$C$54,0),1)," - ",L55),"")</f>
        <v/>
      </c>
      <c r="L55" s="191" t="str">
        <f>IFERROR(VLOOKUP(INDEX('8- Políticas de Administración '!$B$16:$F$63,MATCH('5- Identificación de Riesgos'!J55,'8- Políticas de Administración '!$C$16:$C$64,0),1),'8- Políticas de Administración '!$B$16:$F$64,5,FALSE),"")</f>
        <v/>
      </c>
      <c r="M55" s="427"/>
      <c r="N55" s="468"/>
      <c r="O55" s="474"/>
    </row>
    <row r="56" spans="1:25">
      <c r="A56" s="462"/>
      <c r="B56" s="465"/>
      <c r="C56" s="456"/>
      <c r="D56" s="205"/>
      <c r="E56" s="453"/>
      <c r="F56" s="453"/>
      <c r="G56" s="421"/>
      <c r="H56" s="424"/>
      <c r="I56" s="158"/>
      <c r="J56" s="97"/>
      <c r="K56" s="158" t="str">
        <f>IFERROR(CONCATENATE(INDEX('8- Políticas de Administración '!$B$16:$F$53,MATCH('5- Identificación de Riesgos'!J56,'8- Políticas de Administración '!$C$16:$C$54,0),1)," - ",L56),"")</f>
        <v/>
      </c>
      <c r="L56" s="191" t="str">
        <f>IFERROR(VLOOKUP(INDEX('8- Políticas de Administración '!$B$16:$F$63,MATCH('5- Identificación de Riesgos'!J56,'8- Políticas de Administración '!$C$16:$C$64,0),1),'8- Políticas de Administración '!$B$16:$F$64,5,FALSE),"")</f>
        <v/>
      </c>
      <c r="M56" s="427"/>
      <c r="N56" s="468"/>
      <c r="O56" s="474"/>
    </row>
    <row r="57" spans="1:25">
      <c r="A57" s="462"/>
      <c r="B57" s="465"/>
      <c r="C57" s="456"/>
      <c r="D57" s="205"/>
      <c r="E57" s="453"/>
      <c r="F57" s="453"/>
      <c r="G57" s="421"/>
      <c r="H57" s="424"/>
      <c r="I57" s="158"/>
      <c r="J57" s="97"/>
      <c r="K57" s="158" t="str">
        <f>IFERROR(CONCATENATE(INDEX('8- Políticas de Administración '!$B$16:$F$53,MATCH('5- Identificación de Riesgos'!J57,'8- Políticas de Administración '!$C$16:$C$54,0),1)," - ",L57),"")</f>
        <v/>
      </c>
      <c r="L57" s="191" t="str">
        <f>IFERROR(VLOOKUP(INDEX('8- Políticas de Administración '!$B$16:$F$63,MATCH('5- Identificación de Riesgos'!J57,'8- Políticas de Administración '!$C$16:$C$64,0),1),'8- Políticas de Administración '!$B$16:$F$64,5,FALSE),"")</f>
        <v/>
      </c>
      <c r="M57" s="427"/>
      <c r="N57" s="468"/>
      <c r="O57" s="474"/>
    </row>
    <row r="58" spans="1:25">
      <c r="A58" s="462"/>
      <c r="B58" s="465"/>
      <c r="C58" s="456"/>
      <c r="D58" s="205"/>
      <c r="E58" s="453"/>
      <c r="F58" s="453"/>
      <c r="G58" s="421"/>
      <c r="H58" s="424"/>
      <c r="I58" s="158"/>
      <c r="J58" s="97"/>
      <c r="K58" s="158" t="str">
        <f>IFERROR(CONCATENATE(INDEX('8- Políticas de Administración '!$B$16:$F$53,MATCH('5- Identificación de Riesgos'!J58,'8- Políticas de Administración '!$C$16:$C$54,0),1)," - ",L58),"")</f>
        <v/>
      </c>
      <c r="L58" s="191" t="str">
        <f>IFERROR(VLOOKUP(INDEX('8- Políticas de Administración '!$B$16:$F$63,MATCH('5- Identificación de Riesgos'!J58,'8- Políticas de Administración '!$C$16:$C$64,0),1),'8- Políticas de Administración '!$B$16:$F$64,5,FALSE),"")</f>
        <v/>
      </c>
      <c r="M58" s="427"/>
      <c r="N58" s="468"/>
      <c r="O58" s="474"/>
    </row>
    <row r="59" spans="1:25" ht="15.75" thickBot="1">
      <c r="A59" s="463"/>
      <c r="B59" s="466"/>
      <c r="C59" s="457"/>
      <c r="D59" s="160"/>
      <c r="E59" s="454"/>
      <c r="F59" s="454"/>
      <c r="G59" s="422"/>
      <c r="H59" s="425"/>
      <c r="I59" s="159"/>
      <c r="J59" s="170"/>
      <c r="K59" s="159" t="str">
        <f>IFERROR(CONCATENATE(INDEX('8- Políticas de Administración '!$B$16:$F$53,MATCH('5- Identificación de Riesgos'!J59,'8- Políticas de Administración '!$C$16:$C$54,0),1)," - ",L59),"")</f>
        <v/>
      </c>
      <c r="L59" s="192" t="str">
        <f>IFERROR(VLOOKUP(INDEX('8- Políticas de Administración '!$B$16:$F$63,MATCH('5- Identificación de Riesgos'!J59,'8- Políticas de Administración '!$C$16:$C$64,0),1),'8- Políticas de Administración '!$B$16:$F$64,5,FALSE),"")</f>
        <v/>
      </c>
      <c r="M59" s="428"/>
      <c r="N59" s="469"/>
      <c r="O59" s="475"/>
    </row>
    <row r="60" spans="1:25" ht="72.75" customHeight="1">
      <c r="A60" s="526">
        <v>6</v>
      </c>
      <c r="B60" s="529" t="s">
        <v>466</v>
      </c>
      <c r="C60" s="455" t="s">
        <v>471</v>
      </c>
      <c r="D60" s="203" t="s">
        <v>483</v>
      </c>
      <c r="E60" s="445">
        <v>700000</v>
      </c>
      <c r="F60" s="452">
        <v>3</v>
      </c>
      <c r="G60" s="420">
        <f>F60/E60</f>
        <v>4.2857142857142855E-6</v>
      </c>
      <c r="H60" s="423"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57" t="s">
        <v>282</v>
      </c>
      <c r="J60" s="169" t="s">
        <v>308</v>
      </c>
      <c r="K60" s="157" t="str">
        <f>IFERROR(CONCATENATE(INDEX('8- Políticas de Administración '!$B$16:$F$53,MATCH('5- Identificación de Riesgos'!J60,'8- Políticas de Administración '!$C$16:$C$54,0),1)," - ",L60),"")</f>
        <v>Catastrófico - 5</v>
      </c>
      <c r="L60" s="190">
        <f>IFERROR(VLOOKUP(INDEX('8- Políticas de Administración '!$B$16:$F$63,MATCH('5- Identificación de Riesgos'!J60,'8- Políticas de Administración '!$C$16:$C$64,0),1),'8- Políticas de Administración '!$B$16:$F$64,5,FALSE),"")</f>
        <v>5</v>
      </c>
      <c r="M60" s="426" t="str">
        <f>IFERROR(CONCATENATE(INDEX('8- Políticas de Administración '!$B$16:$F$53,MATCH(ROUND(AVERAGE(L60:L69),0),'8- Políticas de Administración '!$F$16:$F$53,0),1)," - ",ROUND(AVERAGE(L60:L69),0)),"")</f>
        <v>Catastrófico - 5</v>
      </c>
      <c r="N60" s="429" t="str">
        <f>IFERROR(CONCATENATE(VLOOKUP((LEFT(H60,LEN(H60)-4)&amp;LEFT(M60,LEN(M60)-4)),'9- Matriz de Calor '!$D$18:$E$42,2,0)," - ",RIGHT(H60,1)*RIGHT(M60,1)),"")</f>
        <v>Extremo - 5</v>
      </c>
      <c r="Q60" s="449"/>
      <c r="R60" s="450"/>
      <c r="S60" s="450"/>
      <c r="T60" s="450"/>
      <c r="U60" s="450"/>
      <c r="V60" s="450"/>
      <c r="W60" s="450"/>
      <c r="X60" s="450"/>
      <c r="Y60" s="451"/>
    </row>
    <row r="61" spans="1:25" ht="24.75" customHeight="1">
      <c r="A61" s="527"/>
      <c r="B61" s="530"/>
      <c r="C61" s="456"/>
      <c r="D61" s="308" t="s">
        <v>482</v>
      </c>
      <c r="E61" s="446"/>
      <c r="F61" s="453"/>
      <c r="G61" s="421"/>
      <c r="H61" s="424"/>
      <c r="I61" s="158"/>
      <c r="J61" s="97"/>
      <c r="K61" s="158" t="str">
        <f>IFERROR(CONCATENATE(INDEX('8- Políticas de Administración '!$B$16:$F$53,MATCH('5- Identificación de Riesgos'!J61,'8- Políticas de Administración '!$C$16:$C$54,0),1)," - ",L61),"")</f>
        <v/>
      </c>
      <c r="L61" s="191" t="str">
        <f>IFERROR(VLOOKUP(INDEX('8- Políticas de Administración '!$B$16:$F$63,MATCH('5- Identificación de Riesgos'!J61,'8- Políticas de Administración '!$C$16:$C$64,0),1),'8- Políticas de Administración '!$B$16:$F$64,5,FALSE),"")</f>
        <v/>
      </c>
      <c r="M61" s="427"/>
      <c r="N61" s="430"/>
      <c r="Q61" s="449"/>
      <c r="R61" s="450"/>
      <c r="S61" s="450"/>
      <c r="T61" s="450"/>
      <c r="U61" s="450"/>
      <c r="V61" s="450"/>
      <c r="W61" s="450"/>
      <c r="X61" s="450"/>
      <c r="Y61" s="451"/>
    </row>
    <row r="62" spans="1:25" ht="15" customHeight="1">
      <c r="A62" s="527"/>
      <c r="B62" s="530"/>
      <c r="C62" s="456"/>
      <c r="D62" s="206" t="s">
        <v>494</v>
      </c>
      <c r="E62" s="446"/>
      <c r="F62" s="453"/>
      <c r="G62" s="421"/>
      <c r="H62" s="424"/>
      <c r="I62" s="158"/>
      <c r="J62" s="97"/>
      <c r="K62" s="158" t="str">
        <f>IFERROR(CONCATENATE(INDEX('8- Políticas de Administración '!$B$16:$F$53,MATCH('5- Identificación de Riesgos'!J62,'8- Políticas de Administración '!$C$16:$C$54,0),1)," - ",L62),"")</f>
        <v/>
      </c>
      <c r="L62" s="191" t="str">
        <f>IFERROR(VLOOKUP(INDEX('8- Políticas de Administración '!$B$16:$F$63,MATCH('5- Identificación de Riesgos'!J62,'8- Políticas de Administración '!$C$16:$C$64,0),1),'8- Políticas de Administración '!$B$16:$F$64,5,FALSE),"")</f>
        <v/>
      </c>
      <c r="M62" s="427"/>
      <c r="N62" s="430"/>
      <c r="Q62" s="449"/>
      <c r="R62" s="450"/>
      <c r="S62" s="450"/>
      <c r="T62" s="450"/>
      <c r="U62" s="450"/>
      <c r="V62" s="450"/>
      <c r="W62" s="450"/>
      <c r="X62" s="450"/>
      <c r="Y62" s="451"/>
    </row>
    <row r="63" spans="1:25" ht="15" customHeight="1">
      <c r="A63" s="527"/>
      <c r="B63" s="530"/>
      <c r="C63" s="456"/>
      <c r="D63" s="166"/>
      <c r="E63" s="446"/>
      <c r="F63" s="453"/>
      <c r="G63" s="421"/>
      <c r="H63" s="424"/>
      <c r="I63" s="158"/>
      <c r="J63" s="97"/>
      <c r="K63" s="158" t="str">
        <f>IFERROR(CONCATENATE(INDEX('8- Políticas de Administración '!$B$16:$F$53,MATCH('5- Identificación de Riesgos'!J63,'8- Políticas de Administración '!$C$16:$C$54,0),1)," - ",L63),"")</f>
        <v/>
      </c>
      <c r="L63" s="191" t="str">
        <f>IFERROR(VLOOKUP(INDEX('8- Políticas de Administración '!$B$16:$F$63,MATCH('5- Identificación de Riesgos'!J63,'8- Políticas de Administración '!$C$16:$C$64,0),1),'8- Políticas de Administración '!$B$16:$F$64,5,FALSE),"")</f>
        <v/>
      </c>
      <c r="M63" s="427"/>
      <c r="N63" s="430"/>
      <c r="Q63" s="449"/>
      <c r="R63" s="450"/>
      <c r="S63" s="450"/>
      <c r="T63" s="450"/>
      <c r="U63" s="450"/>
      <c r="V63" s="450"/>
      <c r="W63" s="450"/>
      <c r="X63" s="450"/>
      <c r="Y63" s="451"/>
    </row>
    <row r="64" spans="1:25" ht="15" customHeight="1">
      <c r="A64" s="527"/>
      <c r="B64" s="530"/>
      <c r="C64" s="456"/>
      <c r="D64" s="166"/>
      <c r="E64" s="446"/>
      <c r="F64" s="453"/>
      <c r="G64" s="421"/>
      <c r="H64" s="424"/>
      <c r="I64" s="158"/>
      <c r="J64" s="97"/>
      <c r="K64" s="158" t="str">
        <f>IFERROR(CONCATENATE(INDEX('8- Políticas de Administración '!$B$16:$F$53,MATCH('5- Identificación de Riesgos'!J64,'8- Políticas de Administración '!$C$16:$C$54,0),1)," - ",L64),"")</f>
        <v/>
      </c>
      <c r="L64" s="191" t="str">
        <f>IFERROR(VLOOKUP(INDEX('8- Políticas de Administración '!$B$16:$F$63,MATCH('5- Identificación de Riesgos'!J64,'8- Políticas de Administración '!$C$16:$C$64,0),1),'8- Políticas de Administración '!$B$16:$F$64,5,FALSE),"")</f>
        <v/>
      </c>
      <c r="M64" s="427"/>
      <c r="N64" s="430"/>
      <c r="Q64" s="449"/>
      <c r="R64" s="450"/>
      <c r="S64" s="450"/>
      <c r="T64" s="450"/>
      <c r="U64" s="450"/>
      <c r="V64" s="450"/>
      <c r="W64" s="450"/>
      <c r="X64" s="450"/>
      <c r="Y64" s="451"/>
    </row>
    <row r="65" spans="1:25" ht="15" customHeight="1">
      <c r="A65" s="527"/>
      <c r="B65" s="530"/>
      <c r="C65" s="456"/>
      <c r="D65" s="166"/>
      <c r="E65" s="446"/>
      <c r="F65" s="453"/>
      <c r="G65" s="421"/>
      <c r="H65" s="424"/>
      <c r="I65" s="158"/>
      <c r="J65" s="97"/>
      <c r="K65" s="158" t="str">
        <f>IFERROR(CONCATENATE(INDEX('8- Políticas de Administración '!$B$16:$F$53,MATCH('5- Identificación de Riesgos'!J65,'8- Políticas de Administración '!$C$16:$C$54,0),1)," - ",L65),"")</f>
        <v/>
      </c>
      <c r="L65" s="191" t="str">
        <f>IFERROR(VLOOKUP(INDEX('8- Políticas de Administración '!$B$16:$F$63,MATCH('5- Identificación de Riesgos'!J65,'8- Políticas de Administración '!$C$16:$C$64,0),1),'8- Políticas de Administración '!$B$16:$F$64,5,FALSE),"")</f>
        <v/>
      </c>
      <c r="M65" s="427"/>
      <c r="N65" s="430"/>
      <c r="Q65" s="449"/>
      <c r="R65" s="450"/>
      <c r="S65" s="450"/>
      <c r="T65" s="450"/>
      <c r="U65" s="450"/>
      <c r="V65" s="450"/>
      <c r="W65" s="450"/>
      <c r="X65" s="450"/>
      <c r="Y65" s="451"/>
    </row>
    <row r="66" spans="1:25" ht="15" customHeight="1">
      <c r="A66" s="527"/>
      <c r="B66" s="530"/>
      <c r="C66" s="456"/>
      <c r="D66" s="166"/>
      <c r="E66" s="446"/>
      <c r="F66" s="453"/>
      <c r="G66" s="421"/>
      <c r="H66" s="424"/>
      <c r="I66" s="158"/>
      <c r="J66" s="97"/>
      <c r="K66" s="158" t="str">
        <f>IFERROR(CONCATENATE(INDEX('8- Políticas de Administración '!$B$16:$F$53,MATCH('5- Identificación de Riesgos'!J66,'8- Políticas de Administración '!$C$16:$C$54,0),1)," - ",L66),"")</f>
        <v/>
      </c>
      <c r="L66" s="191" t="str">
        <f>IFERROR(VLOOKUP(INDEX('8- Políticas de Administración '!$B$16:$F$63,MATCH('5- Identificación de Riesgos'!J66,'8- Políticas de Administración '!$C$16:$C$64,0),1),'8- Políticas de Administración '!$B$16:$F$64,5,FALSE),"")</f>
        <v/>
      </c>
      <c r="M66" s="427"/>
      <c r="N66" s="430"/>
      <c r="Q66" s="449"/>
      <c r="R66" s="450"/>
      <c r="S66" s="450"/>
      <c r="T66" s="450"/>
      <c r="U66" s="450"/>
      <c r="V66" s="450"/>
      <c r="W66" s="450"/>
      <c r="X66" s="450"/>
      <c r="Y66" s="451"/>
    </row>
    <row r="67" spans="1:25" ht="15.75" customHeight="1" thickBot="1">
      <c r="A67" s="527"/>
      <c r="B67" s="530"/>
      <c r="C67" s="456"/>
      <c r="D67" s="166"/>
      <c r="E67" s="446"/>
      <c r="F67" s="453"/>
      <c r="G67" s="421"/>
      <c r="H67" s="424"/>
      <c r="I67" s="158"/>
      <c r="J67" s="97"/>
      <c r="K67" s="158" t="str">
        <f>IFERROR(CONCATENATE(INDEX('8- Políticas de Administración '!$B$16:$F$53,MATCH('5- Identificación de Riesgos'!J67,'8- Políticas de Administración '!$C$16:$C$54,0),1)," - ",L67),"")</f>
        <v/>
      </c>
      <c r="L67" s="192" t="str">
        <f>IFERROR(VLOOKUP(INDEX('8- Políticas de Administración '!$B$16:$F$63,MATCH('5- Identificación de Riesgos'!J67,'8- Políticas de Administración '!$C$16:$C$64,0),1),'8- Políticas de Administración '!$B$16:$F$64,5,FALSE),"")</f>
        <v/>
      </c>
      <c r="M67" s="427"/>
      <c r="N67" s="430"/>
      <c r="Q67" s="449"/>
      <c r="R67" s="450"/>
      <c r="S67" s="450"/>
      <c r="T67" s="450"/>
      <c r="U67" s="450"/>
      <c r="V67" s="450"/>
      <c r="W67" s="450"/>
      <c r="X67" s="450"/>
      <c r="Y67" s="451"/>
    </row>
    <row r="68" spans="1:25" ht="23.25" customHeight="1">
      <c r="A68" s="527"/>
      <c r="B68" s="530"/>
      <c r="C68" s="456"/>
      <c r="D68" s="166"/>
      <c r="E68" s="446"/>
      <c r="F68" s="453"/>
      <c r="G68" s="421"/>
      <c r="H68" s="424"/>
      <c r="I68" s="158"/>
      <c r="J68" s="97"/>
      <c r="K68" s="158" t="str">
        <f>IFERROR(CONCATENATE(INDEX('8- Políticas de Administración '!$B$16:$F$53,MATCH('5- Identificación de Riesgos'!J68,'8- Políticas de Administración '!$C$16:$C$54,0),1)," - ",L68),"")</f>
        <v/>
      </c>
      <c r="L68" s="212" t="str">
        <f>IFERROR(VLOOKUP(INDEX('8- Políticas de Administración '!$B$16:$F$63,MATCH('5- Identificación de Riesgos'!J68,'8- Políticas de Administración '!$C$16:$C$64,0),1),'8- Políticas de Administración '!$B$16:$F$64,5,FALSE),"")</f>
        <v/>
      </c>
      <c r="M68" s="427"/>
      <c r="N68" s="430"/>
      <c r="Q68" s="449"/>
      <c r="R68" s="450"/>
      <c r="S68" s="450"/>
      <c r="T68" s="450"/>
      <c r="U68" s="450"/>
      <c r="V68" s="450"/>
      <c r="W68" s="450"/>
      <c r="X68" s="450"/>
      <c r="Y68" s="451"/>
    </row>
    <row r="69" spans="1:25" ht="15" customHeight="1" thickBot="1">
      <c r="A69" s="528"/>
      <c r="B69" s="531"/>
      <c r="C69" s="457"/>
      <c r="D69" s="225"/>
      <c r="E69" s="447"/>
      <c r="F69" s="454"/>
      <c r="G69" s="422"/>
      <c r="H69" s="425"/>
      <c r="I69" s="159"/>
      <c r="J69" s="170"/>
      <c r="K69" s="159" t="str">
        <f>IFERROR(CONCATENATE(INDEX('8- Políticas de Administración '!$B$16:$F$53,MATCH('5- Identificación de Riesgos'!J69,'8- Políticas de Administración '!$C$16:$C$54,0),1)," - ",L69),"")</f>
        <v/>
      </c>
      <c r="L69" s="192" t="str">
        <f>IFERROR(VLOOKUP(INDEX('8- Políticas de Administración '!$B$16:$F$63,MATCH('5- Identificación de Riesgos'!J69,'8- Políticas de Administración '!$C$16:$C$64,0),1),'8- Políticas de Administración '!$B$16:$F$64,5,FALSE),"")</f>
        <v/>
      </c>
      <c r="M69" s="428"/>
      <c r="N69" s="431"/>
    </row>
    <row r="70" spans="1:25" ht="68.25" customHeight="1">
      <c r="A70" s="432">
        <v>7</v>
      </c>
      <c r="B70" s="435" t="s">
        <v>467</v>
      </c>
      <c r="C70" s="437" t="s">
        <v>470</v>
      </c>
      <c r="D70" s="156" t="s">
        <v>481</v>
      </c>
      <c r="E70" s="445">
        <v>250000</v>
      </c>
      <c r="F70" s="445">
        <v>5</v>
      </c>
      <c r="G70" s="420">
        <f>F70/E70</f>
        <v>2.0000000000000002E-5</v>
      </c>
      <c r="H70" s="423"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60" t="s">
        <v>282</v>
      </c>
      <c r="J70" s="241" t="s">
        <v>308</v>
      </c>
      <c r="K70" s="160" t="str">
        <f>IFERROR(CONCATENATE(INDEX('8- Políticas de Administración '!$B$16:$F$53,MATCH('5- Identificación de Riesgos'!J70,'8- Políticas de Administración '!$C$16:$C$54,0),1)," - ",L70),"")</f>
        <v>Catastrófico - 5</v>
      </c>
      <c r="L70" s="212">
        <f>IFERROR(VLOOKUP(INDEX('8- Políticas de Administración '!$B$16:$F$63,MATCH('5- Identificación de Riesgos'!J70,'8- Políticas de Administración '!$C$16:$C$64,0),1),'8- Políticas de Administración '!$B$16:$F$64,5,FALSE),"")</f>
        <v>5</v>
      </c>
      <c r="M70" s="426" t="str">
        <f>IFERROR(CONCATENATE(INDEX('8- Políticas de Administración '!$B$16:$F$53,MATCH(ROUND(AVERAGE(L70:L79),0),'8- Políticas de Administración '!$F$16:$F$53,0),1)," - ",ROUND(AVERAGE(L70:L79),0)),"")</f>
        <v>Catastrófico - 5</v>
      </c>
      <c r="N70" s="429" t="str">
        <f>IFERROR(CONCATENATE(VLOOKUP((LEFT(H70,LEN(H70)-4)&amp;LEFT(M70,LEN(M70)-4)),'9- Matriz de Calor '!$D$18:$E$42,2,0)," - ",RIGHT(H70,1)*RIGHT(M70,1)),"")</f>
        <v>Extremo - 5</v>
      </c>
    </row>
    <row r="71" spans="1:25" ht="33" customHeight="1">
      <c r="A71" s="433"/>
      <c r="B71" s="435"/>
      <c r="C71" s="437"/>
      <c r="D71" s="236" t="s">
        <v>310</v>
      </c>
      <c r="E71" s="446"/>
      <c r="F71" s="446"/>
      <c r="G71" s="421"/>
      <c r="H71" s="424"/>
      <c r="I71" s="158"/>
      <c r="J71" s="97"/>
      <c r="K71" s="158" t="str">
        <f>IFERROR(CONCATENATE(INDEX('8- Políticas de Administración '!$B$16:$F$53,MATCH('5- Identificación de Riesgos'!J71,'8- Políticas de Administración '!$C$16:$C$54,0),1)," - ",L71),"")</f>
        <v/>
      </c>
      <c r="L71" s="191" t="str">
        <f>IFERROR(VLOOKUP(INDEX('8- Políticas de Administración '!$B$16:$F$63,MATCH('5- Identificación de Riesgos'!J71,'8- Políticas de Administración '!$C$16:$C$64,0),1),'8- Políticas de Administración '!$B$16:$F$64,5,FALSE),"")</f>
        <v/>
      </c>
      <c r="M71" s="427"/>
      <c r="N71" s="430"/>
    </row>
    <row r="72" spans="1:25" ht="15" customHeight="1">
      <c r="A72" s="433"/>
      <c r="B72" s="435"/>
      <c r="C72" s="437"/>
      <c r="D72" s="237"/>
      <c r="E72" s="446"/>
      <c r="F72" s="446"/>
      <c r="G72" s="421"/>
      <c r="H72" s="424"/>
      <c r="I72" s="158"/>
      <c r="J72" s="97"/>
      <c r="K72" s="158" t="str">
        <f>IFERROR(CONCATENATE(INDEX('8- Políticas de Administración '!$B$16:$F$53,MATCH('5- Identificación de Riesgos'!J72,'8- Políticas de Administración '!$C$16:$C$54,0),1)," - ",L72),"")</f>
        <v/>
      </c>
      <c r="L72" s="191" t="str">
        <f>IFERROR(VLOOKUP(INDEX('8- Políticas de Administración '!$B$16:$F$63,MATCH('5- Identificación de Riesgos'!J72,'8- Políticas de Administración '!$C$16:$C$64,0),1),'8- Políticas de Administración '!$B$16:$F$64,5,FALSE),"")</f>
        <v/>
      </c>
      <c r="M72" s="427"/>
      <c r="N72" s="430"/>
    </row>
    <row r="73" spans="1:25" ht="15" customHeight="1">
      <c r="A73" s="433"/>
      <c r="B73" s="435"/>
      <c r="C73" s="437"/>
      <c r="D73" s="237"/>
      <c r="E73" s="446"/>
      <c r="F73" s="446"/>
      <c r="G73" s="421"/>
      <c r="H73" s="424"/>
      <c r="I73" s="158"/>
      <c r="J73" s="97"/>
      <c r="K73" s="158" t="str">
        <f>IFERROR(CONCATENATE(INDEX('8- Políticas de Administración '!$B$16:$F$53,MATCH('5- Identificación de Riesgos'!J73,'8- Políticas de Administración '!$C$16:$C$54,0),1)," - ",L73),"")</f>
        <v/>
      </c>
      <c r="L73" s="191" t="str">
        <f>IFERROR(VLOOKUP(INDEX('8- Políticas de Administración '!$B$16:$F$63,MATCH('5- Identificación de Riesgos'!J73,'8- Políticas de Administración '!$C$16:$C$64,0),1),'8- Políticas de Administración '!$B$16:$F$64,5,FALSE),"")</f>
        <v/>
      </c>
      <c r="M73" s="427"/>
      <c r="N73" s="430"/>
    </row>
    <row r="74" spans="1:25" ht="15" customHeight="1">
      <c r="A74" s="433"/>
      <c r="B74" s="435"/>
      <c r="C74" s="437"/>
      <c r="D74" s="238"/>
      <c r="E74" s="446"/>
      <c r="F74" s="446"/>
      <c r="G74" s="421"/>
      <c r="H74" s="424"/>
      <c r="I74" s="158"/>
      <c r="J74" s="97"/>
      <c r="K74" s="158" t="str">
        <f>IFERROR(CONCATENATE(INDEX('8- Políticas de Administración '!$B$16:$F$53,MATCH('5- Identificación de Riesgos'!J74,'8- Políticas de Administración '!$C$16:$C$54,0),1)," - ",L74),"")</f>
        <v/>
      </c>
      <c r="L74" s="191" t="str">
        <f>IFERROR(VLOOKUP(INDEX('8- Políticas de Administración '!$B$16:$F$63,MATCH('5- Identificación de Riesgos'!J74,'8- Políticas de Administración '!$C$16:$C$64,0),1),'8- Políticas de Administración '!$B$16:$F$64,5,FALSE),"")</f>
        <v/>
      </c>
      <c r="M74" s="427"/>
      <c r="N74" s="430"/>
    </row>
    <row r="75" spans="1:25" ht="15" customHeight="1">
      <c r="A75" s="433"/>
      <c r="B75" s="435"/>
      <c r="C75" s="437"/>
      <c r="D75" s="236"/>
      <c r="E75" s="446"/>
      <c r="F75" s="446"/>
      <c r="G75" s="421"/>
      <c r="H75" s="424"/>
      <c r="I75" s="158"/>
      <c r="J75" s="97"/>
      <c r="K75" s="158" t="str">
        <f>IFERROR(CONCATENATE(INDEX('8- Políticas de Administración '!$B$16:$F$53,MATCH('5- Identificación de Riesgos'!J75,'8- Políticas de Administración '!$C$16:$C$54,0),1)," - ",L75),"")</f>
        <v/>
      </c>
      <c r="L75" s="191" t="str">
        <f>IFERROR(VLOOKUP(INDEX('8- Políticas de Administración '!$B$16:$F$63,MATCH('5- Identificación de Riesgos'!J75,'8- Políticas de Administración '!$C$16:$C$64,0),1),'8- Políticas de Administración '!$B$16:$F$64,5,FALSE),"")</f>
        <v/>
      </c>
      <c r="M75" s="427"/>
      <c r="N75" s="430"/>
    </row>
    <row r="76" spans="1:25" ht="15" customHeight="1">
      <c r="A76" s="433"/>
      <c r="B76" s="435"/>
      <c r="C76" s="437"/>
      <c r="D76" s="236"/>
      <c r="E76" s="446"/>
      <c r="F76" s="446"/>
      <c r="G76" s="421"/>
      <c r="H76" s="424"/>
      <c r="I76" s="158"/>
      <c r="J76" s="97"/>
      <c r="K76" s="158" t="str">
        <f>IFERROR(CONCATENATE(INDEX('8- Políticas de Administración '!$B$16:$F$53,MATCH('5- Identificación de Riesgos'!J76,'8- Políticas de Administración '!$C$16:$C$54,0),1)," - ",L76),"")</f>
        <v/>
      </c>
      <c r="L76" s="191" t="str">
        <f>IFERROR(VLOOKUP(INDEX('8- Políticas de Administración '!$B$16:$F$63,MATCH('5- Identificación de Riesgos'!J76,'8- Políticas de Administración '!$C$16:$C$64,0),1),'8- Políticas de Administración '!$B$16:$F$64,5,FALSE),"")</f>
        <v/>
      </c>
      <c r="M76" s="427"/>
      <c r="N76" s="430"/>
    </row>
    <row r="77" spans="1:25" ht="15.75" customHeight="1" thickBot="1">
      <c r="A77" s="433"/>
      <c r="B77" s="435"/>
      <c r="C77" s="437"/>
      <c r="D77" s="236"/>
      <c r="E77" s="446"/>
      <c r="F77" s="446"/>
      <c r="G77" s="421"/>
      <c r="H77" s="424"/>
      <c r="I77" s="158"/>
      <c r="J77" s="97"/>
      <c r="K77" s="158" t="str">
        <f>IFERROR(CONCATENATE(INDEX('8- Políticas de Administración '!$B$16:$F$53,MATCH('5- Identificación de Riesgos'!J77,'8- Políticas de Administración '!$C$16:$C$54,0),1)," - ",L77),"")</f>
        <v/>
      </c>
      <c r="L77" s="192" t="str">
        <f>IFERROR(VLOOKUP(INDEX('8- Políticas de Administración '!$B$16:$F$63,MATCH('5- Identificación de Riesgos'!J77,'8- Políticas de Administración '!$C$16:$C$64,0),1),'8- Políticas de Administración '!$B$16:$F$64,5,FALSE),"")</f>
        <v/>
      </c>
      <c r="M77" s="427"/>
      <c r="N77" s="430"/>
    </row>
    <row r="78" spans="1:25" ht="23.25" customHeight="1">
      <c r="A78" s="433"/>
      <c r="B78" s="435"/>
      <c r="C78" s="437"/>
      <c r="D78" s="236"/>
      <c r="E78" s="446"/>
      <c r="F78" s="446"/>
      <c r="G78" s="421"/>
      <c r="H78" s="424"/>
      <c r="I78" s="158"/>
      <c r="J78" s="97"/>
      <c r="K78" s="158" t="str">
        <f>IFERROR(CONCATENATE(INDEX('8- Políticas de Administración '!$B$16:$F$53,MATCH('5- Identificación de Riesgos'!J78,'8- Políticas de Administración '!$C$16:$C$54,0),1)," - ",L78),"")</f>
        <v/>
      </c>
      <c r="L78" s="212" t="str">
        <f>IFERROR(VLOOKUP(INDEX('8- Políticas de Administración '!$B$16:$F$63,MATCH('5- Identificación de Riesgos'!J78,'8- Políticas de Administración '!$C$16:$C$64,0),1),'8- Políticas de Administración '!$B$16:$F$64,5,FALSE),"")</f>
        <v/>
      </c>
      <c r="M78" s="427"/>
      <c r="N78" s="430"/>
    </row>
    <row r="79" spans="1:25" ht="15" customHeight="1" thickBot="1">
      <c r="A79" s="434"/>
      <c r="B79" s="436"/>
      <c r="C79" s="438"/>
      <c r="D79" s="239"/>
      <c r="E79" s="447"/>
      <c r="F79" s="447"/>
      <c r="G79" s="422"/>
      <c r="H79" s="425"/>
      <c r="I79" s="159"/>
      <c r="J79" s="170"/>
      <c r="K79" s="159" t="str">
        <f>IFERROR(CONCATENATE(INDEX('8- Políticas de Administración '!$B$16:$F$53,MATCH('5- Identificación de Riesgos'!J79,'8- Políticas de Administración '!$C$16:$C$54,0),1)," - ",L79),"")</f>
        <v/>
      </c>
      <c r="L79" s="224" t="str">
        <f>IFERROR(VLOOKUP(INDEX('8- Políticas de Administración '!$B$16:$F$63,MATCH('5- Identificación de Riesgos'!J79,'8- Políticas de Administración '!$C$16:$C$64,0),1),'8- Políticas de Administración '!$B$16:$F$64,5,FALSE),"")</f>
        <v/>
      </c>
      <c r="M79" s="428"/>
      <c r="N79" s="431"/>
    </row>
    <row r="80" spans="1:25" ht="55.5" customHeight="1">
      <c r="A80" s="432">
        <v>8</v>
      </c>
      <c r="B80" s="442" t="s">
        <v>473</v>
      </c>
      <c r="C80" s="448" t="s">
        <v>472</v>
      </c>
      <c r="D80" s="166" t="s">
        <v>484</v>
      </c>
      <c r="E80" s="445">
        <v>1000000</v>
      </c>
      <c r="F80" s="445">
        <v>20000</v>
      </c>
      <c r="G80" s="420">
        <f>F80/E80</f>
        <v>0.02</v>
      </c>
      <c r="H80" s="423" t="str">
        <f>CONCATENATE(IF(G80&lt;='8-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 - ",VLOOKUP(IF(G80&lt;='8-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valida"))))),'8- Políticas de Administración '!$B$6:$F$10,5,FALSE))</f>
        <v>Muy Baja - 1</v>
      </c>
      <c r="I80" s="160" t="s">
        <v>288</v>
      </c>
      <c r="J80" s="241" t="s">
        <v>382</v>
      </c>
      <c r="K80" s="160" t="str">
        <f>IFERROR(CONCATENATE(INDEX('8- Políticas de Administración '!$B$16:$F$53,MATCH('5- Identificación de Riesgos'!J80,'8- Políticas de Administración '!$C$16:$C$54,0),1)," - ",L80),"")</f>
        <v>Moderado - 3</v>
      </c>
      <c r="L80" s="212">
        <f>IFERROR(VLOOKUP(INDEX('8- Políticas de Administración '!$B$16:$F$63,MATCH('5- Identificación de Riesgos'!J80,'8- Políticas de Administración '!$C$16:$C$64,0),1),'8- Políticas de Administración '!$B$16:$F$64,5,FALSE),"")</f>
        <v>3</v>
      </c>
      <c r="M80" s="426" t="str">
        <f>IFERROR(CONCATENATE(INDEX('8- Políticas de Administración '!$B$16:$F$53,MATCH(ROUND(AVERAGE(L80:L89),0),'8- Políticas de Administración '!$F$16:$F$53,0),1)," - ",ROUND(AVERAGE(L80:L89),0)),"")</f>
        <v>Moderado - 3</v>
      </c>
      <c r="N80" s="429" t="str">
        <f>IFERROR(CONCATENATE(VLOOKUP((LEFT(H80,LEN(H80)-4)&amp;LEFT(M80,LEN(M80)-4)),'9- Matriz de Calor '!$D$18:$E$42,2,0)," - ",RIGHT(H80,1)*RIGHT(M80,1)),"")</f>
        <v>Moderado - 3</v>
      </c>
    </row>
    <row r="81" spans="1:14" ht="58.5" customHeight="1">
      <c r="A81" s="433"/>
      <c r="B81" s="443"/>
      <c r="C81" s="427"/>
      <c r="D81" s="166" t="s">
        <v>485</v>
      </c>
      <c r="E81" s="446"/>
      <c r="F81" s="446"/>
      <c r="G81" s="421"/>
      <c r="H81" s="424"/>
      <c r="I81" s="158" t="s">
        <v>302</v>
      </c>
      <c r="J81" s="97" t="s">
        <v>298</v>
      </c>
      <c r="K81" s="158" t="str">
        <f>IFERROR(CONCATENATE(INDEX('8- Políticas de Administración '!$B$16:$F$53,MATCH('5- Identificación de Riesgos'!J81,'8- Políticas de Administración '!$C$16:$C$54,0),1)," - ",L81),"")</f>
        <v>Menor - 2</v>
      </c>
      <c r="L81" s="191">
        <f>IFERROR(VLOOKUP(INDEX('8- Políticas de Administración '!$B$16:$F$63,MATCH('5- Identificación de Riesgos'!J81,'8- Políticas de Administración '!$C$16:$C$64,0),1),'8- Políticas de Administración '!$B$16:$F$64,5,FALSE),"")</f>
        <v>2</v>
      </c>
      <c r="M81" s="427"/>
      <c r="N81" s="430"/>
    </row>
    <row r="82" spans="1:14" ht="30" customHeight="1">
      <c r="A82" s="433"/>
      <c r="B82" s="443"/>
      <c r="C82" s="427"/>
      <c r="D82" s="93" t="s">
        <v>486</v>
      </c>
      <c r="E82" s="446"/>
      <c r="F82" s="446"/>
      <c r="G82" s="421"/>
      <c r="H82" s="424"/>
      <c r="I82" s="158"/>
      <c r="J82" s="97"/>
      <c r="K82" s="158" t="str">
        <f>IFERROR(CONCATENATE(INDEX('8- Políticas de Administración '!$B$16:$F$53,MATCH('5- Identificación de Riesgos'!J82,'8- Políticas de Administración '!$C$16:$C$54,0),1)," - ",L82),"")</f>
        <v/>
      </c>
      <c r="L82" s="191" t="str">
        <f>IFERROR(VLOOKUP(INDEX('8- Políticas de Administración '!$B$16:$F$63,MATCH('5- Identificación de Riesgos'!J82,'8- Políticas de Administración '!$C$16:$C$64,0),1),'8- Políticas de Administración '!$B$16:$F$64,5,FALSE),"")</f>
        <v/>
      </c>
      <c r="M82" s="427"/>
      <c r="N82" s="430"/>
    </row>
    <row r="83" spans="1:14" ht="15" customHeight="1">
      <c r="A83" s="433"/>
      <c r="B83" s="443"/>
      <c r="C83" s="427"/>
      <c r="E83" s="446"/>
      <c r="F83" s="446"/>
      <c r="G83" s="421"/>
      <c r="H83" s="424"/>
      <c r="I83" s="158"/>
      <c r="J83" s="97"/>
      <c r="K83" s="158" t="str">
        <f>IFERROR(CONCATENATE(INDEX('8- Políticas de Administración '!$B$16:$F$53,MATCH('5- Identificación de Riesgos'!J83,'8- Políticas de Administración '!$C$16:$C$54,0),1)," - ",L83),"")</f>
        <v/>
      </c>
      <c r="L83" s="191" t="str">
        <f>IFERROR(VLOOKUP(INDEX('8- Políticas de Administración '!$B$16:$F$63,MATCH('5- Identificación de Riesgos'!J83,'8- Políticas de Administración '!$C$16:$C$64,0),1),'8- Políticas de Administración '!$B$16:$F$64,5,FALSE),"")</f>
        <v/>
      </c>
      <c r="M83" s="427"/>
      <c r="N83" s="430"/>
    </row>
    <row r="84" spans="1:14" ht="15" customHeight="1">
      <c r="A84" s="433"/>
      <c r="B84" s="443"/>
      <c r="C84" s="427"/>
      <c r="D84" s="304"/>
      <c r="E84" s="446"/>
      <c r="F84" s="446"/>
      <c r="G84" s="421"/>
      <c r="H84" s="424"/>
      <c r="I84" s="158"/>
      <c r="J84" s="97"/>
      <c r="K84" s="158" t="str">
        <f>IFERROR(CONCATENATE(INDEX('8- Políticas de Administración '!$B$16:$F$53,MATCH('5- Identificación de Riesgos'!J84,'8- Políticas de Administración '!$C$16:$C$54,0),1)," - ",L84),"")</f>
        <v/>
      </c>
      <c r="L84" s="191" t="str">
        <f>IFERROR(VLOOKUP(INDEX('8- Políticas de Administración '!$B$16:$F$63,MATCH('5- Identificación de Riesgos'!J84,'8- Políticas de Administración '!$C$16:$C$64,0),1),'8- Políticas de Administración '!$B$16:$F$64,5,FALSE),"")</f>
        <v/>
      </c>
      <c r="M84" s="427"/>
      <c r="N84" s="430"/>
    </row>
    <row r="85" spans="1:14" ht="15" customHeight="1">
      <c r="A85" s="433"/>
      <c r="B85" s="443"/>
      <c r="C85" s="427"/>
      <c r="D85" s="166"/>
      <c r="E85" s="446"/>
      <c r="F85" s="446"/>
      <c r="G85" s="421"/>
      <c r="H85" s="424"/>
      <c r="I85" s="158"/>
      <c r="J85" s="97"/>
      <c r="K85" s="158" t="str">
        <f>IFERROR(CONCATENATE(INDEX('8- Políticas de Administración '!$B$16:$F$53,MATCH('5- Identificación de Riesgos'!J85,'8- Políticas de Administración '!$C$16:$C$54,0),1)," - ",L85),"")</f>
        <v/>
      </c>
      <c r="L85" s="191" t="str">
        <f>IFERROR(VLOOKUP(INDEX('8- Políticas de Administración '!$B$16:$F$63,MATCH('5- Identificación de Riesgos'!J85,'8- Políticas de Administración '!$C$16:$C$64,0),1),'8- Políticas de Administración '!$B$16:$F$64,5,FALSE),"")</f>
        <v/>
      </c>
      <c r="M85" s="427"/>
      <c r="N85" s="430"/>
    </row>
    <row r="86" spans="1:14" ht="15" customHeight="1">
      <c r="A86" s="433"/>
      <c r="B86" s="443"/>
      <c r="C86" s="427"/>
      <c r="D86" s="166"/>
      <c r="E86" s="446"/>
      <c r="F86" s="446"/>
      <c r="G86" s="421"/>
      <c r="H86" s="424"/>
      <c r="I86" s="158"/>
      <c r="J86" s="97"/>
      <c r="K86" s="158" t="str">
        <f>IFERROR(CONCATENATE(INDEX('8- Políticas de Administración '!$B$16:$F$53,MATCH('5- Identificación de Riesgos'!J86,'8- Políticas de Administración '!$C$16:$C$54,0),1)," - ",L86),"")</f>
        <v/>
      </c>
      <c r="L86" s="191" t="str">
        <f>IFERROR(VLOOKUP(INDEX('8- Políticas de Administración '!$B$16:$F$63,MATCH('5- Identificación de Riesgos'!J86,'8- Políticas de Administración '!$C$16:$C$64,0),1),'8- Políticas de Administración '!$B$16:$F$64,5,FALSE),"")</f>
        <v/>
      </c>
      <c r="M86" s="427"/>
      <c r="N86" s="430"/>
    </row>
    <row r="87" spans="1:14" ht="15.75" customHeight="1" thickBot="1">
      <c r="A87" s="433"/>
      <c r="B87" s="443"/>
      <c r="C87" s="427"/>
      <c r="D87" s="166"/>
      <c r="E87" s="446"/>
      <c r="F87" s="446"/>
      <c r="G87" s="421"/>
      <c r="H87" s="424"/>
      <c r="I87" s="158"/>
      <c r="J87" s="97"/>
      <c r="K87" s="158" t="str">
        <f>IFERROR(CONCATENATE(INDEX('8- Políticas de Administración '!$B$16:$F$53,MATCH('5- Identificación de Riesgos'!J87,'8- Políticas de Administración '!$C$16:$C$54,0),1)," - ",L87),"")</f>
        <v/>
      </c>
      <c r="L87" s="192" t="str">
        <f>IFERROR(VLOOKUP(INDEX('8- Políticas de Administración '!$B$16:$F$63,MATCH('5- Identificación de Riesgos'!J87,'8- Políticas de Administración '!$C$16:$C$64,0),1),'8- Políticas de Administración '!$B$16:$F$64,5,FALSE),"")</f>
        <v/>
      </c>
      <c r="M87" s="427"/>
      <c r="N87" s="430"/>
    </row>
    <row r="88" spans="1:14" ht="15" customHeight="1">
      <c r="A88" s="433"/>
      <c r="B88" s="443"/>
      <c r="C88" s="427"/>
      <c r="D88" s="166"/>
      <c r="E88" s="446"/>
      <c r="F88" s="446"/>
      <c r="G88" s="421"/>
      <c r="H88" s="424"/>
      <c r="I88" s="158"/>
      <c r="J88" s="97"/>
      <c r="K88" s="158" t="str">
        <f>IFERROR(CONCATENATE(INDEX('8- Políticas de Administración '!$B$16:$F$53,MATCH('5- Identificación de Riesgos'!J88,'8- Políticas de Administración '!$C$16:$C$54,0),1)," - ",L88),"")</f>
        <v/>
      </c>
      <c r="L88" s="212" t="str">
        <f>IFERROR(VLOOKUP(INDEX('8- Políticas de Administración '!$B$16:$F$63,MATCH('5- Identificación de Riesgos'!J88,'8- Políticas de Administración '!$C$16:$C$64,0),1),'8- Políticas de Administración '!$B$16:$F$64,5,FALSE),"")</f>
        <v/>
      </c>
      <c r="M88" s="427"/>
      <c r="N88" s="430"/>
    </row>
    <row r="89" spans="1:14" ht="15.75" customHeight="1" thickBot="1">
      <c r="A89" s="434"/>
      <c r="B89" s="444"/>
      <c r="C89" s="428"/>
      <c r="D89" s="168"/>
      <c r="E89" s="447"/>
      <c r="F89" s="447"/>
      <c r="G89" s="422"/>
      <c r="H89" s="425"/>
      <c r="I89" s="159"/>
      <c r="J89" s="170"/>
      <c r="K89" s="159" t="str">
        <f>IFERROR(CONCATENATE(INDEX('8- Políticas de Administración '!$B$16:$F$53,MATCH('5- Identificación de Riesgos'!J89,'8- Políticas de Administración '!$C$16:$C$54,0),1)," - ",L89),"")</f>
        <v/>
      </c>
      <c r="L89" s="224" t="str">
        <f>IFERROR(VLOOKUP(INDEX('8- Políticas de Administración '!$B$16:$F$63,MATCH('5- Identificación de Riesgos'!J89,'8- Políticas de Administración '!$C$16:$C$64,0),1),'8- Políticas de Administración '!$B$16:$F$64,5,FALSE),"")</f>
        <v/>
      </c>
      <c r="M89" s="428"/>
      <c r="N89" s="431"/>
    </row>
    <row r="90" spans="1:14" ht="45">
      <c r="A90" s="432">
        <v>9</v>
      </c>
      <c r="B90" s="442" t="s">
        <v>496</v>
      </c>
      <c r="C90" s="437" t="s">
        <v>497</v>
      </c>
      <c r="D90" s="93" t="s">
        <v>538</v>
      </c>
      <c r="E90" s="445">
        <v>1000000</v>
      </c>
      <c r="F90" s="445">
        <v>20000</v>
      </c>
      <c r="G90" s="420">
        <f t="shared" ref="G90" si="0">F90/E90</f>
        <v>0.02</v>
      </c>
      <c r="H90" s="423" t="str">
        <f>CONCATENATE(IF(G90&lt;='8-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 - ",VLOOKUP(IF(G90&lt;='8-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valida"))))),'8- Políticas de Administración '!$B$6:$F$10,5,FALSE))</f>
        <v>Muy Baja - 1</v>
      </c>
      <c r="I90" s="160" t="s">
        <v>282</v>
      </c>
      <c r="J90" s="241" t="s">
        <v>283</v>
      </c>
      <c r="K90" s="160" t="str">
        <f>IFERROR(CONCATENATE(INDEX('8- Políticas de Administración '!$B$16:$F$53,MATCH('5- Identificación de Riesgos'!J90,'8- Políticas de Administración '!$C$16:$C$54,0),1)," - ",L90),"")</f>
        <v>Menor - 2</v>
      </c>
      <c r="L90" s="212">
        <f>IFERROR(VLOOKUP(INDEX('8- Políticas de Administración '!$B$16:$F$63,MATCH('5- Identificación de Riesgos'!J90,'8- Políticas de Administración '!$C$16:$C$64,0),1),'8- Políticas de Administración '!$B$16:$F$64,5,FALSE),"")</f>
        <v>2</v>
      </c>
      <c r="M90" s="426" t="str">
        <f>IFERROR(CONCATENATE(INDEX('8- Políticas de Administración '!$B$16:$F$53,MATCH(ROUND(AVERAGE(L90:L99),0),'8- Políticas de Administración '!$F$16:$F$53,0),1)," - ",ROUND(AVERAGE(L90:L99),0)),"")</f>
        <v>Moderado - 3</v>
      </c>
      <c r="N90" s="429" t="str">
        <f>IFERROR(CONCATENATE(VLOOKUP((LEFT(H90,LEN(H90)-4)&amp;LEFT(M90,LEN(M90)-4)),'9- Matriz de Calor '!$D$18:$E$42,2,0)," - ",RIGHT(H90,1)*RIGHT(M90,1)),"")</f>
        <v>Moderado - 3</v>
      </c>
    </row>
    <row r="91" spans="1:14" ht="42" customHeight="1">
      <c r="A91" s="433"/>
      <c r="B91" s="443"/>
      <c r="C91" s="437"/>
      <c r="D91" s="93" t="s">
        <v>537</v>
      </c>
      <c r="E91" s="446"/>
      <c r="F91" s="446"/>
      <c r="G91" s="421"/>
      <c r="H91" s="424"/>
      <c r="I91" s="158" t="s">
        <v>288</v>
      </c>
      <c r="J91" s="97" t="s">
        <v>382</v>
      </c>
      <c r="K91" s="158" t="str">
        <f>IFERROR(CONCATENATE(INDEX('8- Políticas de Administración '!$B$16:$F$53,MATCH('5- Identificación de Riesgos'!J91,'8- Políticas de Administración '!$C$16:$C$54,0),1)," - ",L91),"")</f>
        <v>Moderado - 3</v>
      </c>
      <c r="L91" s="191">
        <f>IFERROR(VLOOKUP(INDEX('8- Políticas de Administración '!$B$16:$F$63,MATCH('5- Identificación de Riesgos'!J91,'8- Políticas de Administración '!$C$16:$C$64,0),1),'8- Políticas de Administración '!$B$16:$F$64,5,FALSE),"")</f>
        <v>3</v>
      </c>
      <c r="M91" s="427"/>
      <c r="N91" s="430"/>
    </row>
    <row r="92" spans="1:14">
      <c r="A92" s="433"/>
      <c r="B92" s="443"/>
      <c r="C92" s="437"/>
      <c r="D92" s="93"/>
      <c r="E92" s="446"/>
      <c r="F92" s="446"/>
      <c r="G92" s="421"/>
      <c r="H92" s="424"/>
      <c r="I92" s="158"/>
      <c r="J92" s="97"/>
      <c r="K92" s="158" t="str">
        <f>IFERROR(CONCATENATE(INDEX('8- Políticas de Administración '!$B$16:$F$53,MATCH('5- Identificación de Riesgos'!J92,'8- Políticas de Administración '!$C$16:$C$54,0),1)," - ",L92),"")</f>
        <v/>
      </c>
      <c r="L92" s="191" t="str">
        <f>IFERROR(VLOOKUP(INDEX('8- Políticas de Administración '!$B$16:$F$63,MATCH('5- Identificación de Riesgos'!J92,'8- Políticas de Administración '!$C$16:$C$64,0),1),'8- Políticas de Administración '!$B$16:$F$64,5,FALSE),"")</f>
        <v/>
      </c>
      <c r="M92" s="427"/>
      <c r="N92" s="430"/>
    </row>
    <row r="93" spans="1:14">
      <c r="A93" s="433"/>
      <c r="B93" s="443"/>
      <c r="C93" s="437"/>
      <c r="E93" s="446"/>
      <c r="F93" s="446"/>
      <c r="G93" s="421"/>
      <c r="H93" s="424"/>
      <c r="I93" s="158"/>
      <c r="J93" s="97"/>
      <c r="K93" s="158" t="str">
        <f>IFERROR(CONCATENATE(INDEX('8- Políticas de Administración '!$B$16:$F$53,MATCH('5- Identificación de Riesgos'!J93,'8- Políticas de Administración '!$C$16:$C$54,0),1)," - ",L93),"")</f>
        <v/>
      </c>
      <c r="L93" s="191" t="str">
        <f>IFERROR(VLOOKUP(INDEX('8- Políticas de Administración '!$B$16:$F$63,MATCH('5- Identificación de Riesgos'!J93,'8- Políticas de Administración '!$C$16:$C$64,0),1),'8- Políticas de Administración '!$B$16:$F$64,5,FALSE),"")</f>
        <v/>
      </c>
      <c r="M93" s="427"/>
      <c r="N93" s="430"/>
    </row>
    <row r="94" spans="1:14">
      <c r="A94" s="433"/>
      <c r="B94" s="443"/>
      <c r="C94" s="437"/>
      <c r="D94" s="238"/>
      <c r="E94" s="446"/>
      <c r="F94" s="446"/>
      <c r="G94" s="421"/>
      <c r="H94" s="424"/>
      <c r="I94" s="158"/>
      <c r="J94" s="97"/>
      <c r="K94" s="158" t="str">
        <f>IFERROR(CONCATENATE(INDEX('8- Políticas de Administración '!$B$16:$F$53,MATCH('5- Identificación de Riesgos'!J94,'8- Políticas de Administración '!$C$16:$C$54,0),1)," - ",L94),"")</f>
        <v/>
      </c>
      <c r="L94" s="191" t="str">
        <f>IFERROR(VLOOKUP(INDEX('8- Políticas de Administración '!$B$16:$F$63,MATCH('5- Identificación de Riesgos'!J94,'8- Políticas de Administración '!$C$16:$C$64,0),1),'8- Políticas de Administración '!$B$16:$F$64,5,FALSE),"")</f>
        <v/>
      </c>
      <c r="M94" s="427"/>
      <c r="N94" s="430"/>
    </row>
    <row r="95" spans="1:14">
      <c r="A95" s="433"/>
      <c r="B95" s="443"/>
      <c r="C95" s="437"/>
      <c r="D95" s="236"/>
      <c r="E95" s="446"/>
      <c r="F95" s="446"/>
      <c r="G95" s="421"/>
      <c r="H95" s="424"/>
      <c r="I95" s="158"/>
      <c r="J95" s="97"/>
      <c r="K95" s="158" t="str">
        <f>IFERROR(CONCATENATE(INDEX('8- Políticas de Administración '!$B$16:$F$53,MATCH('5- Identificación de Riesgos'!J95,'8- Políticas de Administración '!$C$16:$C$54,0),1)," - ",L95),"")</f>
        <v/>
      </c>
      <c r="L95" s="191" t="str">
        <f>IFERROR(VLOOKUP(INDEX('8- Políticas de Administración '!$B$16:$F$63,MATCH('5- Identificación de Riesgos'!J95,'8- Políticas de Administración '!$C$16:$C$64,0),1),'8- Políticas de Administración '!$B$16:$F$64,5,FALSE),"")</f>
        <v/>
      </c>
      <c r="M95" s="427"/>
      <c r="N95" s="430"/>
    </row>
    <row r="96" spans="1:14">
      <c r="A96" s="433"/>
      <c r="B96" s="443"/>
      <c r="C96" s="437"/>
      <c r="D96" s="236"/>
      <c r="E96" s="446"/>
      <c r="F96" s="446"/>
      <c r="G96" s="421"/>
      <c r="H96" s="424"/>
      <c r="I96" s="158"/>
      <c r="J96" s="97"/>
      <c r="K96" s="158" t="str">
        <f>IFERROR(CONCATENATE(INDEX('8- Políticas de Administración '!$B$16:$F$53,MATCH('5- Identificación de Riesgos'!J96,'8- Políticas de Administración '!$C$16:$C$54,0),1)," - ",L96),"")</f>
        <v/>
      </c>
      <c r="L96" s="191" t="str">
        <f>IFERROR(VLOOKUP(INDEX('8- Políticas de Administración '!$B$16:$F$63,MATCH('5- Identificación de Riesgos'!J96,'8- Políticas de Administración '!$C$16:$C$64,0),1),'8- Políticas de Administración '!$B$16:$F$64,5,FALSE),"")</f>
        <v/>
      </c>
      <c r="M96" s="427"/>
      <c r="N96" s="430"/>
    </row>
    <row r="97" spans="1:14" ht="15.75" thickBot="1">
      <c r="A97" s="433"/>
      <c r="B97" s="443"/>
      <c r="C97" s="437"/>
      <c r="D97" s="236"/>
      <c r="E97" s="446"/>
      <c r="F97" s="446"/>
      <c r="G97" s="421"/>
      <c r="H97" s="424"/>
      <c r="I97" s="158"/>
      <c r="J97" s="97"/>
      <c r="K97" s="158" t="str">
        <f>IFERROR(CONCATENATE(INDEX('8- Políticas de Administración '!$B$16:$F$53,MATCH('5- Identificación de Riesgos'!J97,'8- Políticas de Administración '!$C$16:$C$54,0),1)," - ",L97),"")</f>
        <v/>
      </c>
      <c r="L97" s="192" t="str">
        <f>IFERROR(VLOOKUP(INDEX('8- Políticas de Administración '!$B$16:$F$63,MATCH('5- Identificación de Riesgos'!J97,'8- Políticas de Administración '!$C$16:$C$64,0),1),'8- Políticas de Administración '!$B$16:$F$64,5,FALSE),"")</f>
        <v/>
      </c>
      <c r="M97" s="427"/>
      <c r="N97" s="430"/>
    </row>
    <row r="98" spans="1:14">
      <c r="A98" s="433"/>
      <c r="B98" s="443"/>
      <c r="C98" s="437"/>
      <c r="D98" s="236"/>
      <c r="E98" s="446"/>
      <c r="F98" s="446"/>
      <c r="G98" s="421"/>
      <c r="H98" s="424"/>
      <c r="I98" s="158"/>
      <c r="J98" s="97"/>
      <c r="K98" s="158" t="str">
        <f>IFERROR(CONCATENATE(INDEX('8- Políticas de Administración '!$B$16:$F$53,MATCH('5- Identificación de Riesgos'!J98,'8- Políticas de Administración '!$C$16:$C$54,0),1)," - ",L98),"")</f>
        <v/>
      </c>
      <c r="L98" s="212" t="str">
        <f>IFERROR(VLOOKUP(INDEX('8- Políticas de Administración '!$B$16:$F$63,MATCH('5- Identificación de Riesgos'!J98,'8- Políticas de Administración '!$C$16:$C$64,0),1),'8- Políticas de Administración '!$B$16:$F$64,5,FALSE),"")</f>
        <v/>
      </c>
      <c r="M98" s="427"/>
      <c r="N98" s="430"/>
    </row>
    <row r="99" spans="1:14" ht="15.75" thickBot="1">
      <c r="A99" s="434"/>
      <c r="B99" s="444"/>
      <c r="C99" s="438"/>
      <c r="D99" s="239"/>
      <c r="E99" s="447"/>
      <c r="F99" s="447"/>
      <c r="G99" s="422"/>
      <c r="H99" s="425"/>
      <c r="I99" s="159"/>
      <c r="J99" s="170"/>
      <c r="K99" s="159" t="str">
        <f>IFERROR(CONCATENATE(INDEX('8- Políticas de Administración '!$B$16:$F$53,MATCH('5- Identificación de Riesgos'!J99,'8- Políticas de Administración '!$C$16:$C$54,0),1)," - ",L99),"")</f>
        <v/>
      </c>
      <c r="L99" s="224" t="str">
        <f>IFERROR(VLOOKUP(INDEX('8- Políticas de Administración '!$B$16:$F$63,MATCH('5- Identificación de Riesgos'!J99,'8- Políticas de Administración '!$C$16:$C$64,0),1),'8- Políticas de Administración '!$B$16:$F$64,5,FALSE),"")</f>
        <v/>
      </c>
      <c r="M99" s="428"/>
      <c r="N99" s="431"/>
    </row>
    <row r="100" spans="1:14">
      <c r="A100" s="432">
        <v>10</v>
      </c>
      <c r="B100" s="435"/>
      <c r="C100" s="437"/>
      <c r="D100" s="156"/>
      <c r="E100" s="429"/>
      <c r="F100" s="439"/>
      <c r="G100" s="420" t="e">
        <f t="shared" ref="G100" si="1">F100/E100</f>
        <v>#DIV/0!</v>
      </c>
      <c r="H100" s="423" t="e">
        <f>CONCATENATE(IF(G100&lt;='8- Políticas de Administración '!$D$6,'8- Políticas de Administración '!$B$6,IF(G100&lt;='8- Políticas de Administración '!$D$7,'8- Políticas de Administración '!$B$7,IF(G100&lt;='8- Políticas de Administración '!$D$8,'8- Políticas de Administración '!$B$8,IF(G100&lt;='8- Políticas de Administración '!$D$9,'8- Políticas de Administración '!$B$9,IF(G100&lt;='8- Políticas de Administración '!$D$10,'8- Políticas de Administración '!$B$10,"Probabilidad no valida")))))," - ",VLOOKUP(IF(G100&lt;='8- Políticas de Administración '!$D$6,'8- Políticas de Administración '!$B$6,IF(G100&lt;='8- Políticas de Administración '!$D$7,'8- Políticas de Administración '!$B$7,IF(G100&lt;='8- Políticas de Administración '!$D$8,'8- Políticas de Administración '!$B$8,IF(G100&lt;='8- Políticas de Administración '!$D$9,'8- Políticas de Administración '!$B$9,IF(G100&lt;='8- Políticas de Administración '!$D$10,'8- Políticas de Administración '!$B$10,"Probabilidad no valida"))))),'8- Políticas de Administración '!$B$6:$F$10,5,FALSE))</f>
        <v>#DIV/0!</v>
      </c>
      <c r="I100" s="160"/>
      <c r="J100" s="241"/>
      <c r="K100" s="160" t="str">
        <f>IFERROR(CONCATENATE(INDEX('8- Políticas de Administración '!$B$16:$F$53,MATCH('5- Identificación de Riesgos'!J100,'8- Políticas de Administración '!$C$16:$C$54,0),1)," - ",L100),"")</f>
        <v/>
      </c>
      <c r="L100" s="212" t="str">
        <f>IFERROR(VLOOKUP(INDEX('8- Políticas de Administración '!$B$16:$F$63,MATCH('5- Identificación de Riesgos'!J100,'8- Políticas de Administración '!$C$16:$C$64,0),1),'8- Políticas de Administración '!$B$16:$F$64,5,FALSE),"")</f>
        <v/>
      </c>
      <c r="M100" s="426" t="str">
        <f>IFERROR(CONCATENATE(INDEX('8- Políticas de Administración '!$B$16:$F$53,MATCH(ROUND(AVERAGE(L100:L109),0),'8- Políticas de Administración '!$F$16:$F$53,0),1)," - ",ROUND(AVERAGE(L100:L109),0)),"")</f>
        <v/>
      </c>
      <c r="N100" s="429" t="str">
        <f>IFERROR(CONCATENATE(VLOOKUP((LEFT(H100,LEN(H100)-4)&amp;LEFT(M100,LEN(M100)-4)),'9- Matriz de Calor '!$D$18:$E$42,2,0)," - ",RIGHT(H100,1)*RIGHT(M100,1)),"")</f>
        <v/>
      </c>
    </row>
    <row r="101" spans="1:14">
      <c r="A101" s="433"/>
      <c r="B101" s="435"/>
      <c r="C101" s="437"/>
      <c r="D101" s="236"/>
      <c r="E101" s="430"/>
      <c r="F101" s="440"/>
      <c r="G101" s="421"/>
      <c r="H101" s="424"/>
      <c r="I101" s="158"/>
      <c r="J101" s="97"/>
      <c r="K101" s="158" t="str">
        <f>IFERROR(CONCATENATE(INDEX('8- Políticas de Administración '!$B$16:$F$53,MATCH('5- Identificación de Riesgos'!J101,'8- Políticas de Administración '!$C$16:$C$54,0),1)," - ",L101),"")</f>
        <v/>
      </c>
      <c r="L101" s="191" t="str">
        <f>IFERROR(VLOOKUP(INDEX('8- Políticas de Administración '!$B$16:$F$63,MATCH('5- Identificación de Riesgos'!J101,'8- Políticas de Administración '!$C$16:$C$64,0),1),'8- Políticas de Administración '!$B$16:$F$64,5,FALSE),"")</f>
        <v/>
      </c>
      <c r="M101" s="427"/>
      <c r="N101" s="430"/>
    </row>
    <row r="102" spans="1:14">
      <c r="A102" s="433"/>
      <c r="B102" s="435"/>
      <c r="C102" s="437"/>
      <c r="D102" s="237"/>
      <c r="E102" s="430"/>
      <c r="F102" s="440"/>
      <c r="G102" s="421"/>
      <c r="H102" s="424"/>
      <c r="I102" s="158"/>
      <c r="J102" s="97"/>
      <c r="K102" s="158" t="str">
        <f>IFERROR(CONCATENATE(INDEX('8- Políticas de Administración '!$B$16:$F$53,MATCH('5- Identificación de Riesgos'!J102,'8- Políticas de Administración '!$C$16:$C$54,0),1)," - ",L102),"")</f>
        <v/>
      </c>
      <c r="L102" s="191" t="str">
        <f>IFERROR(VLOOKUP(INDEX('8- Políticas de Administración '!$B$16:$F$63,MATCH('5- Identificación de Riesgos'!J102,'8- Políticas de Administración '!$C$16:$C$64,0),1),'8- Políticas de Administración '!$B$16:$F$64,5,FALSE),"")</f>
        <v/>
      </c>
      <c r="M102" s="427"/>
      <c r="N102" s="430"/>
    </row>
    <row r="103" spans="1:14">
      <c r="A103" s="433"/>
      <c r="B103" s="435"/>
      <c r="C103" s="437"/>
      <c r="D103" s="237"/>
      <c r="E103" s="430"/>
      <c r="F103" s="440"/>
      <c r="G103" s="421"/>
      <c r="H103" s="424"/>
      <c r="I103" s="158"/>
      <c r="J103" s="97"/>
      <c r="K103" s="158" t="str">
        <f>IFERROR(CONCATENATE(INDEX('8- Políticas de Administración '!$B$16:$F$53,MATCH('5- Identificación de Riesgos'!J103,'8- Políticas de Administración '!$C$16:$C$54,0),1)," - ",L103),"")</f>
        <v/>
      </c>
      <c r="L103" s="191" t="str">
        <f>IFERROR(VLOOKUP(INDEX('8- Políticas de Administración '!$B$16:$F$63,MATCH('5- Identificación de Riesgos'!J103,'8- Políticas de Administración '!$C$16:$C$64,0),1),'8- Políticas de Administración '!$B$16:$F$64,5,FALSE),"")</f>
        <v/>
      </c>
      <c r="M103" s="427"/>
      <c r="N103" s="430"/>
    </row>
    <row r="104" spans="1:14">
      <c r="A104" s="433"/>
      <c r="B104" s="435"/>
      <c r="C104" s="437"/>
      <c r="D104" s="238"/>
      <c r="E104" s="430"/>
      <c r="F104" s="440"/>
      <c r="G104" s="421"/>
      <c r="H104" s="424"/>
      <c r="I104" s="158"/>
      <c r="J104" s="97"/>
      <c r="K104" s="158" t="str">
        <f>IFERROR(CONCATENATE(INDEX('8- Políticas de Administración '!$B$16:$F$53,MATCH('5- Identificación de Riesgos'!J104,'8- Políticas de Administración '!$C$16:$C$54,0),1)," - ",L104),"")</f>
        <v/>
      </c>
      <c r="L104" s="191" t="str">
        <f>IFERROR(VLOOKUP(INDEX('8- Políticas de Administración '!$B$16:$F$63,MATCH('5- Identificación de Riesgos'!J104,'8- Políticas de Administración '!$C$16:$C$64,0),1),'8- Políticas de Administración '!$B$16:$F$64,5,FALSE),"")</f>
        <v/>
      </c>
      <c r="M104" s="427"/>
      <c r="N104" s="430"/>
    </row>
    <row r="105" spans="1:14">
      <c r="A105" s="433"/>
      <c r="B105" s="435"/>
      <c r="C105" s="437"/>
      <c r="D105" s="236"/>
      <c r="E105" s="430"/>
      <c r="F105" s="440"/>
      <c r="G105" s="421"/>
      <c r="H105" s="424"/>
      <c r="I105" s="158"/>
      <c r="J105" s="97"/>
      <c r="K105" s="158" t="str">
        <f>IFERROR(CONCATENATE(INDEX('8- Políticas de Administración '!$B$16:$F$53,MATCH('5- Identificación de Riesgos'!J105,'8- Políticas de Administración '!$C$16:$C$54,0),1)," - ",L105),"")</f>
        <v/>
      </c>
      <c r="L105" s="191" t="str">
        <f>IFERROR(VLOOKUP(INDEX('8- Políticas de Administración '!$B$16:$F$63,MATCH('5- Identificación de Riesgos'!J105,'8- Políticas de Administración '!$C$16:$C$64,0),1),'8- Políticas de Administración '!$B$16:$F$64,5,FALSE),"")</f>
        <v/>
      </c>
      <c r="M105" s="427"/>
      <c r="N105" s="430"/>
    </row>
    <row r="106" spans="1:14">
      <c r="A106" s="433"/>
      <c r="B106" s="435"/>
      <c r="C106" s="437"/>
      <c r="D106" s="236"/>
      <c r="E106" s="430"/>
      <c r="F106" s="440"/>
      <c r="G106" s="421"/>
      <c r="H106" s="424"/>
      <c r="I106" s="158"/>
      <c r="J106" s="97"/>
      <c r="K106" s="158" t="str">
        <f>IFERROR(CONCATENATE(INDEX('8- Políticas de Administración '!$B$16:$F$53,MATCH('5- Identificación de Riesgos'!J106,'8- Políticas de Administración '!$C$16:$C$54,0),1)," - ",L106),"")</f>
        <v/>
      </c>
      <c r="L106" s="191" t="str">
        <f>IFERROR(VLOOKUP(INDEX('8- Políticas de Administración '!$B$16:$F$63,MATCH('5- Identificación de Riesgos'!J106,'8- Políticas de Administración '!$C$16:$C$64,0),1),'8- Políticas de Administración '!$B$16:$F$64,5,FALSE),"")</f>
        <v/>
      </c>
      <c r="M106" s="427"/>
      <c r="N106" s="430"/>
    </row>
    <row r="107" spans="1:14" ht="15.75" thickBot="1">
      <c r="A107" s="433"/>
      <c r="B107" s="435"/>
      <c r="C107" s="437"/>
      <c r="D107" s="236"/>
      <c r="E107" s="430"/>
      <c r="F107" s="440"/>
      <c r="G107" s="421"/>
      <c r="H107" s="424"/>
      <c r="I107" s="158"/>
      <c r="J107" s="97"/>
      <c r="K107" s="158" t="str">
        <f>IFERROR(CONCATENATE(INDEX('8- Políticas de Administración '!$B$16:$F$53,MATCH('5- Identificación de Riesgos'!J107,'8- Políticas de Administración '!$C$16:$C$54,0),1)," - ",L107),"")</f>
        <v/>
      </c>
      <c r="L107" s="192" t="str">
        <f>IFERROR(VLOOKUP(INDEX('8- Políticas de Administración '!$B$16:$F$63,MATCH('5- Identificación de Riesgos'!J107,'8- Políticas de Administración '!$C$16:$C$64,0),1),'8- Políticas de Administración '!$B$16:$F$64,5,FALSE),"")</f>
        <v/>
      </c>
      <c r="M107" s="427"/>
      <c r="N107" s="430"/>
    </row>
    <row r="108" spans="1:14">
      <c r="A108" s="433"/>
      <c r="B108" s="435"/>
      <c r="C108" s="437"/>
      <c r="D108" s="236"/>
      <c r="E108" s="430"/>
      <c r="F108" s="440"/>
      <c r="G108" s="421"/>
      <c r="H108" s="424"/>
      <c r="I108" s="158"/>
      <c r="J108" s="97"/>
      <c r="K108" s="158" t="str">
        <f>IFERROR(CONCATENATE(INDEX('8- Políticas de Administración '!$B$16:$F$53,MATCH('5- Identificación de Riesgos'!J108,'8- Políticas de Administración '!$C$16:$C$54,0),1)," - ",L108),"")</f>
        <v/>
      </c>
      <c r="L108" s="212" t="str">
        <f>IFERROR(VLOOKUP(INDEX('8- Políticas de Administración '!$B$16:$F$63,MATCH('5- Identificación de Riesgos'!J108,'8- Políticas de Administración '!$C$16:$C$64,0),1),'8- Políticas de Administración '!$B$16:$F$64,5,FALSE),"")</f>
        <v/>
      </c>
      <c r="M108" s="427"/>
      <c r="N108" s="430"/>
    </row>
    <row r="109" spans="1:14" ht="15.75" thickBot="1">
      <c r="A109" s="434"/>
      <c r="B109" s="436"/>
      <c r="C109" s="438"/>
      <c r="D109" s="239"/>
      <c r="E109" s="431"/>
      <c r="F109" s="441"/>
      <c r="G109" s="422"/>
      <c r="H109" s="425"/>
      <c r="I109" s="159"/>
      <c r="J109" s="170"/>
      <c r="K109" s="159" t="str">
        <f>IFERROR(CONCATENATE(INDEX('8- Políticas de Administración '!$B$16:$F$53,MATCH('5- Identificación de Riesgos'!J109,'8- Políticas de Administración '!$C$16:$C$54,0),1)," - ",L109),"")</f>
        <v/>
      </c>
      <c r="L109" s="224" t="str">
        <f>IFERROR(VLOOKUP(INDEX('8- Políticas de Administración '!$B$16:$F$63,MATCH('5- Identificación de Riesgos'!J109,'8- Políticas de Administración '!$C$16:$C$64,0),1),'8- Políticas de Administración '!$B$16:$F$64,5,FALSE),"")</f>
        <v/>
      </c>
      <c r="M109" s="428"/>
      <c r="N109" s="431"/>
    </row>
    <row r="119" spans="2:2">
      <c r="B119" s="313"/>
    </row>
    <row r="120" spans="2:2">
      <c r="B120" s="314"/>
    </row>
  </sheetData>
  <mergeCells count="120">
    <mergeCell ref="A60:A69"/>
    <mergeCell ref="A70:A79"/>
    <mergeCell ref="N60:N69"/>
    <mergeCell ref="H70:H79"/>
    <mergeCell ref="M70:M79"/>
    <mergeCell ref="N70:N79"/>
    <mergeCell ref="B70:B79"/>
    <mergeCell ref="C70:C79"/>
    <mergeCell ref="E70:E79"/>
    <mergeCell ref="F70:F79"/>
    <mergeCell ref="G70:G79"/>
    <mergeCell ref="B60:B69"/>
    <mergeCell ref="A1:C2"/>
    <mergeCell ref="A4:C4"/>
    <mergeCell ref="A8:A9"/>
    <mergeCell ref="B8:B9"/>
    <mergeCell ref="C10:C19"/>
    <mergeCell ref="B10:B19"/>
    <mergeCell ref="A10:A19"/>
    <mergeCell ref="E10:E19"/>
    <mergeCell ref="E8:E9"/>
    <mergeCell ref="D4:N4"/>
    <mergeCell ref="F8:F9"/>
    <mergeCell ref="A7:C7"/>
    <mergeCell ref="A5:C5"/>
    <mergeCell ref="A6:C6"/>
    <mergeCell ref="G8:G9"/>
    <mergeCell ref="H8:H9"/>
    <mergeCell ref="E7:H7"/>
    <mergeCell ref="D7:D9"/>
    <mergeCell ref="D6:N6"/>
    <mergeCell ref="D5:N5"/>
    <mergeCell ref="N7:O7"/>
    <mergeCell ref="K8:K9"/>
    <mergeCell ref="M8:M9"/>
    <mergeCell ref="I7:M7"/>
    <mergeCell ref="I8:I9"/>
    <mergeCell ref="L8:L9"/>
    <mergeCell ref="M20:M29"/>
    <mergeCell ref="N20:N29"/>
    <mergeCell ref="N10:N19"/>
    <mergeCell ref="M10:M19"/>
    <mergeCell ref="G10:G19"/>
    <mergeCell ref="H10:H19"/>
    <mergeCell ref="F10:F19"/>
    <mergeCell ref="A30:A39"/>
    <mergeCell ref="E20:E29"/>
    <mergeCell ref="B30:B39"/>
    <mergeCell ref="C30:C39"/>
    <mergeCell ref="E30:E39"/>
    <mergeCell ref="H30:H39"/>
    <mergeCell ref="G20:G29"/>
    <mergeCell ref="H20:H29"/>
    <mergeCell ref="F20:F29"/>
    <mergeCell ref="F30:F39"/>
    <mergeCell ref="B20:B29"/>
    <mergeCell ref="C20:C29"/>
    <mergeCell ref="A20:A29"/>
    <mergeCell ref="G30:G39"/>
    <mergeCell ref="A40:A49"/>
    <mergeCell ref="B40:B49"/>
    <mergeCell ref="C40:C49"/>
    <mergeCell ref="E40:E49"/>
    <mergeCell ref="G50:G59"/>
    <mergeCell ref="H50:H59"/>
    <mergeCell ref="M50:M59"/>
    <mergeCell ref="N50:N59"/>
    <mergeCell ref="O8:O9"/>
    <mergeCell ref="N8:N9"/>
    <mergeCell ref="O50:O59"/>
    <mergeCell ref="O40:O49"/>
    <mergeCell ref="O10:O19"/>
    <mergeCell ref="O20:O29"/>
    <mergeCell ref="O30:O39"/>
    <mergeCell ref="H40:H49"/>
    <mergeCell ref="M40:M49"/>
    <mergeCell ref="N40:N49"/>
    <mergeCell ref="M30:M39"/>
    <mergeCell ref="N30:N39"/>
    <mergeCell ref="A50:A59"/>
    <mergeCell ref="B50:B59"/>
    <mergeCell ref="C50:C59"/>
    <mergeCell ref="E50:E59"/>
    <mergeCell ref="Q60:Y68"/>
    <mergeCell ref="F60:F69"/>
    <mergeCell ref="G60:G69"/>
    <mergeCell ref="H60:H69"/>
    <mergeCell ref="C60:C69"/>
    <mergeCell ref="E60:E69"/>
    <mergeCell ref="M60:M69"/>
    <mergeCell ref="F40:F49"/>
    <mergeCell ref="G40:G49"/>
    <mergeCell ref="F50:F59"/>
    <mergeCell ref="G80:G89"/>
    <mergeCell ref="H80:H89"/>
    <mergeCell ref="M80:M89"/>
    <mergeCell ref="N80:N89"/>
    <mergeCell ref="A90:A99"/>
    <mergeCell ref="B90:B99"/>
    <mergeCell ref="C90:C99"/>
    <mergeCell ref="E90:E99"/>
    <mergeCell ref="F90:F99"/>
    <mergeCell ref="G90:G99"/>
    <mergeCell ref="H90:H99"/>
    <mergeCell ref="M90:M99"/>
    <mergeCell ref="N90:N99"/>
    <mergeCell ref="A80:A89"/>
    <mergeCell ref="B80:B89"/>
    <mergeCell ref="C80:C89"/>
    <mergeCell ref="E80:E89"/>
    <mergeCell ref="F80:F89"/>
    <mergeCell ref="G100:G109"/>
    <mergeCell ref="H100:H109"/>
    <mergeCell ref="M100:M109"/>
    <mergeCell ref="N100:N109"/>
    <mergeCell ref="A100:A109"/>
    <mergeCell ref="B100:B109"/>
    <mergeCell ref="C100:C109"/>
    <mergeCell ref="E100:E109"/>
    <mergeCell ref="F100:F109"/>
  </mergeCells>
  <conditionalFormatting sqref="H10 H20">
    <cfRule type="containsText" dxfId="702" priority="773" operator="containsText" text="Baja">
      <formula>NOT(ISERROR(SEARCH("Baja",H10)))</formula>
    </cfRule>
    <cfRule type="containsText" dxfId="701" priority="781" operator="containsText" text="Baja">
      <formula>NOT(ISERROR(SEARCH("Baja",H10)))</formula>
    </cfRule>
    <cfRule type="containsText" dxfId="700" priority="780" operator="containsText" text="Media">
      <formula>NOT(ISERROR(SEARCH("Media",H10)))</formula>
    </cfRule>
    <cfRule type="containsText" dxfId="699" priority="779" operator="containsText" text="Alta">
      <formula>NOT(ISERROR(SEARCH("Alta",H10)))</formula>
    </cfRule>
    <cfRule type="containsText" dxfId="698" priority="777" operator="containsText" text="Muy Baja'Tabla probabilidad'!">
      <formula>NOT(ISERROR(SEARCH("Muy Baja'Tabla probabilidad'!",H10)))</formula>
    </cfRule>
    <cfRule type="containsText" dxfId="697" priority="776" operator="containsText" text="Muy Baja">
      <formula>NOT(ISERROR(SEARCH("Muy Baja",H10)))</formula>
    </cfRule>
    <cfRule type="containsText" dxfId="696" priority="775" operator="containsText" text="Muy Baja">
      <formula>NOT(ISERROR(SEARCH("Muy Baja",H10)))</formula>
    </cfRule>
    <cfRule type="containsText" dxfId="695" priority="774" operator="containsText" text="Muy Baja">
      <formula>NOT(ISERROR(SEARCH("Muy Baja",H10)))</formula>
    </cfRule>
    <cfRule type="containsText" dxfId="694" priority="778" operator="containsText" text="Muy bajo">
      <formula>NOT(ISERROR(SEARCH("Muy bajo",H10)))</formula>
    </cfRule>
    <cfRule type="containsText" dxfId="693" priority="772" operator="containsText" text="Muy Baja">
      <formula>NOT(ISERROR(SEARCH("Muy Baja",H10)))</formula>
    </cfRule>
    <cfRule type="containsText" dxfId="692" priority="771" operator="containsText" text="Media">
      <formula>NOT(ISERROR(SEARCH("Media",H10)))</formula>
    </cfRule>
    <cfRule type="containsText" dxfId="691" priority="770" operator="containsText" text="Media">
      <formula>NOT(ISERROR(SEARCH("Media",H10)))</formula>
    </cfRule>
    <cfRule type="containsText" dxfId="690" priority="769" operator="containsText" text="Media">
      <formula>NOT(ISERROR(SEARCH("Media",H10)))</formula>
    </cfRule>
    <cfRule type="cellIs" dxfId="689" priority="786" operator="between">
      <formula>0</formula>
      <formula>2</formula>
    </cfRule>
    <cfRule type="containsText" dxfId="688" priority="764" operator="containsText" text="Muy Baja">
      <formula>NOT(ISERROR(SEARCH("Muy Baja",H10)))</formula>
    </cfRule>
    <cfRule type="containsText" dxfId="687" priority="768" operator="containsText" text="Alta">
      <formula>NOT(ISERROR(SEARCH("Alta",H10)))</formula>
    </cfRule>
    <cfRule type="containsText" dxfId="686" priority="766" operator="containsText" text="Muy Alta">
      <formula>NOT(ISERROR(SEARCH("Muy Alta",H10)))</formula>
    </cfRule>
    <cfRule type="containsText" dxfId="685" priority="765" operator="containsText" text="Baja">
      <formula>NOT(ISERROR(SEARCH("Baja",H10)))</formula>
    </cfRule>
    <cfRule type="containsText" dxfId="684" priority="782" operator="containsText" text="Muy baja">
      <formula>NOT(ISERROR(SEARCH("Muy baja",H10)))</formula>
    </cfRule>
    <cfRule type="cellIs" dxfId="681" priority="785" operator="between">
      <formula>1</formula>
      <formula>2</formula>
    </cfRule>
  </conditionalFormatting>
  <conditionalFormatting sqref="H30">
    <cfRule type="containsText" dxfId="680" priority="388" operator="containsText" text="Baja">
      <formula>NOT(ISERROR(SEARCH("Baja",H30)))</formula>
    </cfRule>
    <cfRule type="containsText" dxfId="679" priority="387" operator="containsText" text="Media">
      <formula>NOT(ISERROR(SEARCH("Media",H30)))</formula>
    </cfRule>
    <cfRule type="containsText" dxfId="678" priority="386" operator="containsText" text="Alta">
      <formula>NOT(ISERROR(SEARCH("Alta",H30)))</formula>
    </cfRule>
    <cfRule type="containsText" dxfId="677" priority="385" operator="containsText" text="Muy bajo">
      <formula>NOT(ISERROR(SEARCH("Muy bajo",H30)))</formula>
    </cfRule>
    <cfRule type="containsText" dxfId="676" priority="384" operator="containsText" text="Muy Baja'Tabla probabilidad'!">
      <formula>NOT(ISERROR(SEARCH("Muy Baja'Tabla probabilidad'!",H30)))</formula>
    </cfRule>
    <cfRule type="containsText" dxfId="675" priority="382" operator="containsText" text="Muy Baja">
      <formula>NOT(ISERROR(SEARCH("Muy Baja",H30)))</formula>
    </cfRule>
    <cfRule type="containsText" dxfId="674" priority="381" operator="containsText" text="Muy Baja">
      <formula>NOT(ISERROR(SEARCH("Muy Baja",H30)))</formula>
    </cfRule>
    <cfRule type="containsText" dxfId="673" priority="380" operator="containsText" text="Baja">
      <formula>NOT(ISERROR(SEARCH("Baja",H30)))</formula>
    </cfRule>
    <cfRule type="containsText" dxfId="672" priority="379" operator="containsText" text="Muy Baja">
      <formula>NOT(ISERROR(SEARCH("Muy Baja",H30)))</formula>
    </cfRule>
    <cfRule type="containsText" dxfId="671" priority="378" operator="containsText" text="Media">
      <formula>NOT(ISERROR(SEARCH("Media",H30)))</formula>
    </cfRule>
    <cfRule type="cellIs" dxfId="670" priority="392" operator="between">
      <formula>1</formula>
      <formula>2</formula>
    </cfRule>
    <cfRule type="containsText" dxfId="669" priority="376" operator="containsText" text="Media">
      <formula>NOT(ISERROR(SEARCH("Media",H30)))</formula>
    </cfRule>
    <cfRule type="containsText" dxfId="668" priority="375" operator="containsText" text="Alta">
      <formula>NOT(ISERROR(SEARCH("Alta",H30)))</formula>
    </cfRule>
    <cfRule type="containsText" dxfId="667" priority="373" operator="containsText" text="Muy Alta">
      <formula>NOT(ISERROR(SEARCH("Muy Alta",H30)))</formula>
    </cfRule>
    <cfRule type="containsText" dxfId="666" priority="372" operator="containsText" text="Baja">
      <formula>NOT(ISERROR(SEARCH("Baja",H30)))</formula>
    </cfRule>
    <cfRule type="containsText" dxfId="665" priority="371" operator="containsText" text="Muy Baja">
      <formula>NOT(ISERROR(SEARCH("Muy Baja",H30)))</formula>
    </cfRule>
    <cfRule type="containsText" dxfId="664" priority="377" operator="containsText" text="Media">
      <formula>NOT(ISERROR(SEARCH("Media",H30)))</formula>
    </cfRule>
    <cfRule type="containsText" dxfId="663" priority="383" operator="containsText" text="Muy Baja">
      <formula>NOT(ISERROR(SEARCH("Muy Baja",H30)))</formula>
    </cfRule>
    <cfRule type="containsText" dxfId="660" priority="389" operator="containsText" text="Muy baja">
      <formula>NOT(ISERROR(SEARCH("Muy baja",H30)))</formula>
    </cfRule>
    <cfRule type="cellIs" dxfId="659" priority="393" operator="between">
      <formula>0</formula>
      <formula>2</formula>
    </cfRule>
  </conditionalFormatting>
  <conditionalFormatting sqref="H40">
    <cfRule type="containsText" dxfId="658" priority="450" operator="containsText" text="Baja">
      <formula>NOT(ISERROR(SEARCH("Baja",H40)))</formula>
    </cfRule>
    <cfRule type="containsText" dxfId="657" priority="456" operator="containsText" text="Alta">
      <formula>NOT(ISERROR(SEARCH("Alta",H40)))</formula>
    </cfRule>
    <cfRule type="containsText" dxfId="656" priority="453" operator="containsText" text="Muy Baja">
      <formula>NOT(ISERROR(SEARCH("Muy Baja",H40)))</formula>
    </cfRule>
    <cfRule type="containsText" dxfId="655" priority="449" operator="containsText" text="Muy Baja">
      <formula>NOT(ISERROR(SEARCH("Muy Baja",H40)))</formula>
    </cfRule>
    <cfRule type="containsText" dxfId="654" priority="448" operator="containsText" text="Media">
      <formula>NOT(ISERROR(SEARCH("Media",H40)))</formula>
    </cfRule>
    <cfRule type="containsText" dxfId="653" priority="454" operator="containsText" text="Muy Baja'Tabla probabilidad'!">
      <formula>NOT(ISERROR(SEARCH("Muy Baja'Tabla probabilidad'!",H40)))</formula>
    </cfRule>
    <cfRule type="containsText" dxfId="652" priority="455" operator="containsText" text="Muy bajo">
      <formula>NOT(ISERROR(SEARCH("Muy bajo",H40)))</formula>
    </cfRule>
    <cfRule type="containsText" dxfId="651" priority="457" operator="containsText" text="Media">
      <formula>NOT(ISERROR(SEARCH("Media",H40)))</formula>
    </cfRule>
    <cfRule type="containsText" dxfId="650" priority="458" operator="containsText" text="Baja">
      <formula>NOT(ISERROR(SEARCH("Baja",H40)))</formula>
    </cfRule>
    <cfRule type="containsText" dxfId="649" priority="459" operator="containsText" text="Muy baja">
      <formula>NOT(ISERROR(SEARCH("Muy baja",H40)))</formula>
    </cfRule>
    <cfRule type="cellIs" dxfId="648" priority="460" operator="between">
      <formula>1</formula>
      <formula>2</formula>
    </cfRule>
    <cfRule type="containsText" dxfId="647" priority="446" operator="containsText" text="Media">
      <formula>NOT(ISERROR(SEARCH("Media",H40)))</formula>
    </cfRule>
    <cfRule type="cellIs" dxfId="646" priority="461" operator="between">
      <formula>0</formula>
      <formula>2</formula>
    </cfRule>
    <cfRule type="containsText" dxfId="645" priority="452" operator="containsText" text="Muy Baja">
      <formula>NOT(ISERROR(SEARCH("Muy Baja",H40)))</formula>
    </cfRule>
    <cfRule type="containsText" dxfId="644" priority="451" operator="containsText" text="Muy Baja">
      <formula>NOT(ISERROR(SEARCH("Muy Baja",H40)))</formula>
    </cfRule>
    <cfRule type="containsText" dxfId="643" priority="445" operator="containsText" text="Alta">
      <formula>NOT(ISERROR(SEARCH("Alta",H40)))</formula>
    </cfRule>
    <cfRule type="containsText" dxfId="642" priority="443" operator="containsText" text="Muy Alta">
      <formula>NOT(ISERROR(SEARCH("Muy Alta",H40)))</formula>
    </cfRule>
    <cfRule type="containsText" dxfId="641" priority="442" operator="containsText" text="Baja">
      <formula>NOT(ISERROR(SEARCH("Baja",H40)))</formula>
    </cfRule>
    <cfRule type="containsText" dxfId="640" priority="441" operator="containsText" text="Muy Baja">
      <formula>NOT(ISERROR(SEARCH("Muy Baja",H40)))</formula>
    </cfRule>
    <cfRule type="containsText" dxfId="639" priority="447" operator="containsText" text="Media">
      <formula>NOT(ISERROR(SEARCH("Media",H40)))</formula>
    </cfRule>
  </conditionalFormatting>
  <conditionalFormatting sqref="H50">
    <cfRule type="cellIs" dxfId="638" priority="565" operator="between">
      <formula>1</formula>
      <formula>2</formula>
    </cfRule>
    <cfRule type="cellIs" dxfId="637" priority="566" operator="between">
      <formula>0</formula>
      <formula>2</formula>
    </cfRule>
    <cfRule type="containsText" dxfId="636" priority="555" operator="containsText" text="Muy Baja">
      <formula>NOT(ISERROR(SEARCH("Muy Baja",H50)))</formula>
    </cfRule>
    <cfRule type="containsText" dxfId="635" priority="554" operator="containsText" text="Muy Baja">
      <formula>NOT(ISERROR(SEARCH("Muy Baja",H50)))</formula>
    </cfRule>
    <cfRule type="containsText" dxfId="634" priority="553" operator="containsText" text="Baja">
      <formula>NOT(ISERROR(SEARCH("Baja",H50)))</formula>
    </cfRule>
    <cfRule type="containsText" dxfId="633" priority="552" operator="containsText" text="Muy Baja">
      <formula>NOT(ISERROR(SEARCH("Muy Baja",H50)))</formula>
    </cfRule>
    <cfRule type="containsText" dxfId="632" priority="551" operator="containsText" text="Media">
      <formula>NOT(ISERROR(SEARCH("Media",H50)))</formula>
    </cfRule>
    <cfRule type="containsText" dxfId="631" priority="550" operator="containsText" text="Media">
      <formula>NOT(ISERROR(SEARCH("Media",H50)))</formula>
    </cfRule>
    <cfRule type="containsText" dxfId="630" priority="546" operator="containsText" text="Muy Alta">
      <formula>NOT(ISERROR(SEARCH("Muy Alta",H50)))</formula>
    </cfRule>
    <cfRule type="containsText" dxfId="629" priority="548" operator="containsText" text="Alta">
      <formula>NOT(ISERROR(SEARCH("Alta",H50)))</formula>
    </cfRule>
    <cfRule type="containsText" dxfId="628" priority="545" operator="containsText" text="Baja">
      <formula>NOT(ISERROR(SEARCH("Baja",H50)))</formula>
    </cfRule>
    <cfRule type="containsText" dxfId="627" priority="544" operator="containsText" text="Muy Baja">
      <formula>NOT(ISERROR(SEARCH("Muy Baja",H50)))</formula>
    </cfRule>
    <cfRule type="containsText" dxfId="626" priority="549" operator="containsText" text="Media">
      <formula>NOT(ISERROR(SEARCH("Media",H50)))</formula>
    </cfRule>
    <cfRule type="containsText" dxfId="625" priority="561" operator="containsText" text="Baja">
      <formula>NOT(ISERROR(SEARCH("Baja",H50)))</formula>
    </cfRule>
    <cfRule type="containsText" dxfId="624" priority="560" operator="containsText" text="Media">
      <formula>NOT(ISERROR(SEARCH("Media",H50)))</formula>
    </cfRule>
    <cfRule type="containsText" dxfId="623" priority="559" operator="containsText" text="Alta">
      <formula>NOT(ISERROR(SEARCH("Alta",H50)))</formula>
    </cfRule>
    <cfRule type="containsText" dxfId="622" priority="558" operator="containsText" text="Muy bajo">
      <formula>NOT(ISERROR(SEARCH("Muy bajo",H50)))</formula>
    </cfRule>
    <cfRule type="containsText" dxfId="621" priority="557" operator="containsText" text="Muy Baja'Tabla probabilidad'!">
      <formula>NOT(ISERROR(SEARCH("Muy Baja'Tabla probabilidad'!",H50)))</formula>
    </cfRule>
    <cfRule type="containsText" dxfId="620" priority="556" operator="containsText" text="Muy Baja">
      <formula>NOT(ISERROR(SEARCH("Muy Baja",H50)))</formula>
    </cfRule>
    <cfRule type="containsText" dxfId="619" priority="562" operator="containsText" text="Muy baja">
      <formula>NOT(ISERROR(SEARCH("Muy baja",H50)))</formula>
    </cfRule>
  </conditionalFormatting>
  <conditionalFormatting sqref="H60">
    <cfRule type="containsText" dxfId="616" priority="242" operator="containsText" text="Muy baja">
      <formula>NOT(ISERROR(SEARCH("Muy baja",H60)))</formula>
    </cfRule>
    <cfRule type="cellIs" dxfId="613" priority="245" operator="between">
      <formula>1</formula>
      <formula>2</formula>
    </cfRule>
    <cfRule type="cellIs" dxfId="612" priority="246" operator="between">
      <formula>0</formula>
      <formula>2</formula>
    </cfRule>
    <cfRule type="containsText" dxfId="611" priority="230" operator="containsText" text="Media">
      <formula>NOT(ISERROR(SEARCH("Media",H60)))</formula>
    </cfRule>
    <cfRule type="containsText" dxfId="610" priority="229" operator="containsText" text="Media">
      <formula>NOT(ISERROR(SEARCH("Media",H60)))</formula>
    </cfRule>
    <cfRule type="containsText" dxfId="609" priority="228" operator="containsText" text="Alta">
      <formula>NOT(ISERROR(SEARCH("Alta",H60)))</formula>
    </cfRule>
    <cfRule type="containsText" dxfId="608" priority="231" operator="containsText" text="Media">
      <formula>NOT(ISERROR(SEARCH("Media",H60)))</formula>
    </cfRule>
    <cfRule type="containsText" dxfId="607" priority="226" operator="containsText" text="Baja">
      <formula>NOT(ISERROR(SEARCH("Baja",H60)))</formula>
    </cfRule>
    <cfRule type="containsText" dxfId="606" priority="225" operator="containsText" text="Muy Baja">
      <formula>NOT(ISERROR(SEARCH("Muy Baja",H60)))</formula>
    </cfRule>
    <cfRule type="containsText" dxfId="605" priority="227" operator="containsText" text="Muy Alta">
      <formula>NOT(ISERROR(SEARCH("Muy Alta",H60)))</formula>
    </cfRule>
    <cfRule type="containsText" dxfId="604" priority="232" operator="containsText" text="Muy Baja">
      <formula>NOT(ISERROR(SEARCH("Muy Baja",H60)))</formula>
    </cfRule>
    <cfRule type="containsText" dxfId="603" priority="233" operator="containsText" text="Baja">
      <formula>NOT(ISERROR(SEARCH("Baja",H60)))</formula>
    </cfRule>
    <cfRule type="containsText" dxfId="602" priority="234" operator="containsText" text="Muy Baja">
      <formula>NOT(ISERROR(SEARCH("Muy Baja",H60)))</formula>
    </cfRule>
    <cfRule type="containsText" dxfId="601" priority="235" operator="containsText" text="Muy Baja">
      <formula>NOT(ISERROR(SEARCH("Muy Baja",H60)))</formula>
    </cfRule>
    <cfRule type="containsText" dxfId="600" priority="236" operator="containsText" text="Muy Baja">
      <formula>NOT(ISERROR(SEARCH("Muy Baja",H60)))</formula>
    </cfRule>
    <cfRule type="containsText" dxfId="599" priority="237" operator="containsText" text="Muy Baja'Tabla probabilidad'!">
      <formula>NOT(ISERROR(SEARCH("Muy Baja'Tabla probabilidad'!",H60)))</formula>
    </cfRule>
    <cfRule type="containsText" dxfId="598" priority="238" operator="containsText" text="Muy bajo">
      <formula>NOT(ISERROR(SEARCH("Muy bajo",H60)))</formula>
    </cfRule>
    <cfRule type="containsText" dxfId="597" priority="239" operator="containsText" text="Alta">
      <formula>NOT(ISERROR(SEARCH("Alta",H60)))</formula>
    </cfRule>
    <cfRule type="containsText" dxfId="596" priority="240" operator="containsText" text="Media">
      <formula>NOT(ISERROR(SEARCH("Media",H60)))</formula>
    </cfRule>
    <cfRule type="containsText" dxfId="595" priority="241" operator="containsText" text="Baja">
      <formula>NOT(ISERROR(SEARCH("Baja",H60)))</formula>
    </cfRule>
  </conditionalFormatting>
  <conditionalFormatting sqref="H70 H80 H90 H100">
    <cfRule type="containsText" dxfId="594" priority="21" operator="containsText" text="Media">
      <formula>NOT(ISERROR(SEARCH("Media",H70)))</formula>
    </cfRule>
    <cfRule type="containsText" dxfId="593" priority="22" operator="containsText" text="Media">
      <formula>NOT(ISERROR(SEARCH("Media",H70)))</formula>
    </cfRule>
    <cfRule type="containsText" dxfId="592" priority="23" operator="containsText" text="Media">
      <formula>NOT(ISERROR(SEARCH("Media",H70)))</formula>
    </cfRule>
    <cfRule type="containsText" dxfId="591" priority="24" operator="containsText" text="Muy Baja">
      <formula>NOT(ISERROR(SEARCH("Muy Baja",H70)))</formula>
    </cfRule>
    <cfRule type="containsText" dxfId="590" priority="25" operator="containsText" text="Baja">
      <formula>NOT(ISERROR(SEARCH("Baja",H70)))</formula>
    </cfRule>
    <cfRule type="containsText" dxfId="589" priority="27" operator="containsText" text="Muy Baja">
      <formula>NOT(ISERROR(SEARCH("Muy Baja",H70)))</formula>
    </cfRule>
    <cfRule type="containsText" dxfId="588" priority="28" operator="containsText" text="Muy Baja">
      <formula>NOT(ISERROR(SEARCH("Muy Baja",H70)))</formula>
    </cfRule>
    <cfRule type="containsText" dxfId="587" priority="29" operator="containsText" text="Muy Baja'Tabla probabilidad'!">
      <formula>NOT(ISERROR(SEARCH("Muy Baja'Tabla probabilidad'!",H70)))</formula>
    </cfRule>
    <cfRule type="containsText" dxfId="586" priority="30" operator="containsText" text="Muy bajo">
      <formula>NOT(ISERROR(SEARCH("Muy bajo",H70)))</formula>
    </cfRule>
    <cfRule type="containsText" dxfId="585" priority="31" operator="containsText" text="Alta">
      <formula>NOT(ISERROR(SEARCH("Alta",H70)))</formula>
    </cfRule>
    <cfRule type="containsText" dxfId="584" priority="32" operator="containsText" text="Media">
      <formula>NOT(ISERROR(SEARCH("Media",H70)))</formula>
    </cfRule>
    <cfRule type="containsText" dxfId="583" priority="33" operator="containsText" text="Baja">
      <formula>NOT(ISERROR(SEARCH("Baja",H70)))</formula>
    </cfRule>
    <cfRule type="containsText" dxfId="582" priority="34" operator="containsText" text="Muy baja">
      <formula>NOT(ISERROR(SEARCH("Muy baja",H70)))</formula>
    </cfRule>
    <cfRule type="cellIs" dxfId="579" priority="37" operator="between">
      <formula>1</formula>
      <formula>2</formula>
    </cfRule>
    <cfRule type="cellIs" dxfId="578" priority="38" operator="between">
      <formula>0</formula>
      <formula>2</formula>
    </cfRule>
    <cfRule type="containsText" dxfId="577" priority="26" operator="containsText" text="Muy Baja">
      <formula>NOT(ISERROR(SEARCH("Muy Baja",H70)))</formula>
    </cfRule>
    <cfRule type="containsText" dxfId="576" priority="17" operator="containsText" text="Muy Baja">
      <formula>NOT(ISERROR(SEARCH("Muy Baja",H70)))</formula>
    </cfRule>
    <cfRule type="containsText" dxfId="575" priority="18" operator="containsText" text="Baja">
      <formula>NOT(ISERROR(SEARCH("Baja",H70)))</formula>
    </cfRule>
    <cfRule type="containsText" dxfId="574" priority="19" operator="containsText" text="Muy Alta">
      <formula>NOT(ISERROR(SEARCH("Muy Alta",H70)))</formula>
    </cfRule>
    <cfRule type="containsText" dxfId="573" priority="20" operator="containsText" text="Alta">
      <formula>NOT(ISERROR(SEARCH("Alta",H70)))</formula>
    </cfRule>
  </conditionalFormatting>
  <conditionalFormatting sqref="K10:K109">
    <cfRule type="containsText" dxfId="572" priority="12" operator="containsText" text="Mayor">
      <formula>NOT(ISERROR(SEARCH("Mayor",K10)))</formula>
    </cfRule>
    <cfRule type="containsText" dxfId="571" priority="13" operator="containsText" text="Alta">
      <formula>NOT(ISERROR(SEARCH("Alta",K10)))</formula>
    </cfRule>
    <cfRule type="containsText" dxfId="570" priority="14" operator="containsText" text="Moderado">
      <formula>NOT(ISERROR(SEARCH("Moderado",K10)))</formula>
    </cfRule>
    <cfRule type="containsText" dxfId="569" priority="15" operator="containsText" text="Menor">
      <formula>NOT(ISERROR(SEARCH("Menor",K10)))</formula>
    </cfRule>
    <cfRule type="containsText" dxfId="568" priority="16" operator="containsText" text="Leve">
      <formula>NOT(ISERROR(SEARCH("Leve",K10)))</formula>
    </cfRule>
    <cfRule type="containsText" dxfId="567" priority="11" operator="containsText" text="Catastrófico">
      <formula>NOT(ISERROR(SEARCH("Catastrófico",K10)))</formula>
    </cfRule>
  </conditionalFormatting>
  <conditionalFormatting sqref="M10 M20">
    <cfRule type="containsText" dxfId="566" priority="758" operator="containsText" text="Catastrófico">
      <formula>NOT(ISERROR(SEARCH("Catastrófico",M10)))</formula>
    </cfRule>
    <cfRule type="containsText" dxfId="565" priority="762" operator="containsText" text="Menor">
      <formula>NOT(ISERROR(SEARCH("Menor",M10)))</formula>
    </cfRule>
    <cfRule type="containsText" dxfId="564" priority="760" operator="containsText" text="Alta">
      <formula>NOT(ISERROR(SEARCH("Alta",M10)))</formula>
    </cfRule>
    <cfRule type="containsText" dxfId="563" priority="759" operator="containsText" text="Mayor">
      <formula>NOT(ISERROR(SEARCH("Mayor",M10)))</formula>
    </cfRule>
    <cfRule type="containsText" dxfId="562" priority="763" operator="containsText" text="Leve">
      <formula>NOT(ISERROR(SEARCH("Leve",M10)))</formula>
    </cfRule>
  </conditionalFormatting>
  <conditionalFormatting sqref="M30">
    <cfRule type="containsText" dxfId="561" priority="369" operator="containsText" text="Menor">
      <formula>NOT(ISERROR(SEARCH("Menor",M30)))</formula>
    </cfRule>
    <cfRule type="containsText" dxfId="560" priority="368" operator="containsText" text="Moderado">
      <formula>NOT(ISERROR(SEARCH("Moderado",M30)))</formula>
    </cfRule>
    <cfRule type="containsText" dxfId="559" priority="365" operator="containsText" text="Catastrófico">
      <formula>NOT(ISERROR(SEARCH("Catastrófico",M30)))</formula>
    </cfRule>
    <cfRule type="containsText" dxfId="558" priority="366" operator="containsText" text="Mayor">
      <formula>NOT(ISERROR(SEARCH("Mayor",M30)))</formula>
    </cfRule>
    <cfRule type="containsText" dxfId="557" priority="367" operator="containsText" text="Alta">
      <formula>NOT(ISERROR(SEARCH("Alta",M30)))</formula>
    </cfRule>
    <cfRule type="containsText" dxfId="556" priority="370" operator="containsText" text="Leve">
      <formula>NOT(ISERROR(SEARCH("Leve",M30)))</formula>
    </cfRule>
  </conditionalFormatting>
  <conditionalFormatting sqref="M40">
    <cfRule type="containsText" dxfId="555" priority="278" operator="containsText" text="Mayor">
      <formula>NOT(ISERROR(SEARCH("Mayor",M40)))</formula>
    </cfRule>
    <cfRule type="containsText" dxfId="554" priority="280" operator="containsText" text="Moderado">
      <formula>NOT(ISERROR(SEARCH("Moderado",M40)))</formula>
    </cfRule>
    <cfRule type="containsText" dxfId="553" priority="277" operator="containsText" text="Catastrófico">
      <formula>NOT(ISERROR(SEARCH("Catastrófico",M40)))</formula>
    </cfRule>
    <cfRule type="containsText" dxfId="552" priority="282" operator="containsText" text="Leve">
      <formula>NOT(ISERROR(SEARCH("Leve",M40)))</formula>
    </cfRule>
    <cfRule type="containsText" dxfId="551" priority="281" operator="containsText" text="Menor">
      <formula>NOT(ISERROR(SEARCH("Menor",M40)))</formula>
    </cfRule>
    <cfRule type="containsText" dxfId="550" priority="279" operator="containsText" text="Alta">
      <formula>NOT(ISERROR(SEARCH("Alta",M40)))</formula>
    </cfRule>
  </conditionalFormatting>
  <conditionalFormatting sqref="M50">
    <cfRule type="containsText" dxfId="549" priority="268" operator="containsText" text="Mayor">
      <formula>NOT(ISERROR(SEARCH("Mayor",M50)))</formula>
    </cfRule>
    <cfRule type="containsText" dxfId="548" priority="269" operator="containsText" text="Alta">
      <formula>NOT(ISERROR(SEARCH("Alta",M50)))</formula>
    </cfRule>
    <cfRule type="containsText" dxfId="547" priority="271" operator="containsText" text="Menor">
      <formula>NOT(ISERROR(SEARCH("Menor",M50)))</formula>
    </cfRule>
    <cfRule type="containsText" dxfId="546" priority="272" operator="containsText" text="Leve">
      <formula>NOT(ISERROR(SEARCH("Leve",M50)))</formula>
    </cfRule>
    <cfRule type="containsText" dxfId="545" priority="267" operator="containsText" text="Catastrófico">
      <formula>NOT(ISERROR(SEARCH("Catastrófico",M50)))</formula>
    </cfRule>
    <cfRule type="containsText" dxfId="544" priority="270" operator="containsText" text="Moderado">
      <formula>NOT(ISERROR(SEARCH("Moderado",M50)))</formula>
    </cfRule>
  </conditionalFormatting>
  <conditionalFormatting sqref="M60">
    <cfRule type="containsText" dxfId="543" priority="131" operator="containsText" text="Catastrófico">
      <formula>NOT(ISERROR(SEARCH("Catastrófico",M60)))</formula>
    </cfRule>
    <cfRule type="containsText" dxfId="542" priority="136" operator="containsText" text="Leve">
      <formula>NOT(ISERROR(SEARCH("Leve",M60)))</formula>
    </cfRule>
    <cfRule type="containsText" dxfId="541" priority="135" operator="containsText" text="Menor">
      <formula>NOT(ISERROR(SEARCH("Menor",M60)))</formula>
    </cfRule>
    <cfRule type="containsText" dxfId="540" priority="134" operator="containsText" text="Moderado">
      <formula>NOT(ISERROR(SEARCH("Moderado",M60)))</formula>
    </cfRule>
    <cfRule type="containsText" dxfId="539" priority="133" operator="containsText" text="Alta">
      <formula>NOT(ISERROR(SEARCH("Alta",M60)))</formula>
    </cfRule>
    <cfRule type="containsText" dxfId="538" priority="132" operator="containsText" text="Mayor">
      <formula>NOT(ISERROR(SEARCH("Mayor",M60)))</formula>
    </cfRule>
  </conditionalFormatting>
  <conditionalFormatting sqref="M70 M80 M90 M100">
    <cfRule type="containsText" dxfId="537" priority="5" operator="containsText" text="Menor">
      <formula>NOT(ISERROR(SEARCH("Menor",M70)))</formula>
    </cfRule>
    <cfRule type="containsText" dxfId="536" priority="4" operator="containsText" text="Moderado">
      <formula>NOT(ISERROR(SEARCH("Moderado",M70)))</formula>
    </cfRule>
    <cfRule type="containsText" dxfId="535" priority="3" operator="containsText" text="Alta">
      <formula>NOT(ISERROR(SEARCH("Alta",M70)))</formula>
    </cfRule>
    <cfRule type="containsText" dxfId="534" priority="2" operator="containsText" text="Mayor">
      <formula>NOT(ISERROR(SEARCH("Mayor",M70)))</formula>
    </cfRule>
    <cfRule type="containsText" dxfId="533" priority="1" operator="containsText" text="Catastrófico">
      <formula>NOT(ISERROR(SEARCH("Catastrófico",M70)))</formula>
    </cfRule>
    <cfRule type="containsText" dxfId="532" priority="6" operator="containsText" text="Leve">
      <formula>NOT(ISERROR(SEARCH("Leve",M70)))</formula>
    </cfRule>
  </conditionalFormatting>
  <conditionalFormatting sqref="M10:N10 M20">
    <cfRule type="containsText" dxfId="531" priority="761" operator="containsText" text="Moderado">
      <formula>NOT(ISERROR(SEARCH("Moderado",M10)))</formula>
    </cfRule>
  </conditionalFormatting>
  <conditionalFormatting sqref="N60">
    <cfRule type="containsText" dxfId="530" priority="199" operator="containsText" text="Extremo">
      <formula>NOT(ISERROR(SEARCH("Extremo",N60)))</formula>
    </cfRule>
    <cfRule type="containsText" dxfId="529" priority="200" operator="containsText" text="Alto">
      <formula>NOT(ISERROR(SEARCH("Alto",N60)))</formula>
    </cfRule>
    <cfRule type="containsText" dxfId="528" priority="201" operator="containsText" text="Bajo">
      <formula>NOT(ISERROR(SEARCH("Bajo",N60)))</formula>
    </cfRule>
    <cfRule type="containsText" dxfId="527" priority="202" operator="containsText" text="Moderado">
      <formula>NOT(ISERROR(SEARCH("Moderado",N60)))</formula>
    </cfRule>
  </conditionalFormatting>
  <conditionalFormatting sqref="N70 N80 N90 N100">
    <cfRule type="containsText" dxfId="526" priority="9" operator="containsText" text="Bajo">
      <formula>NOT(ISERROR(SEARCH("Bajo",N70)))</formula>
    </cfRule>
    <cfRule type="containsText" dxfId="525" priority="10" operator="containsText" text="Moderado">
      <formula>NOT(ISERROR(SEARCH("Moderado",N70)))</formula>
    </cfRule>
    <cfRule type="containsText" dxfId="524" priority="7" operator="containsText" text="Extremo">
      <formula>NOT(ISERROR(SEARCH("Extremo",N70)))</formula>
    </cfRule>
    <cfRule type="containsText" dxfId="523" priority="8" operator="containsText" text="Alto">
      <formula>NOT(ISERROR(SEARCH("Alto",N70)))</formula>
    </cfRule>
  </conditionalFormatting>
  <conditionalFormatting sqref="N8:O8">
    <cfRule type="containsText" dxfId="522" priority="323" operator="containsText" text="3- Moderado">
      <formula>NOT(ISERROR(SEARCH("3- Moderado",N8)))</formula>
    </cfRule>
    <cfRule type="containsText" dxfId="521" priority="328" operator="containsText" text="1- Bajo">
      <formula>NOT(ISERROR(SEARCH("1- Bajo",N8)))</formula>
    </cfRule>
    <cfRule type="containsText" dxfId="520" priority="327" operator="containsText" text="4- Bajo">
      <formula>NOT(ISERROR(SEARCH("4- Bajo",N8)))</formula>
    </cfRule>
    <cfRule type="containsText" dxfId="519" priority="326" operator="containsText" text="3- Bajo">
      <formula>NOT(ISERROR(SEARCH("3- Bajo",N8)))</formula>
    </cfRule>
    <cfRule type="containsText" dxfId="518" priority="325" operator="containsText" text="4- Moderado">
      <formula>NOT(ISERROR(SEARCH("4- Moderado",N8)))</formula>
    </cfRule>
    <cfRule type="containsText" dxfId="517" priority="324" operator="containsText" text="6- Moderado">
      <formula>NOT(ISERROR(SEARCH("6- Moderado",N8)))</formula>
    </cfRule>
  </conditionalFormatting>
  <conditionalFormatting sqref="N10:O10">
    <cfRule type="containsText" dxfId="516" priority="320" operator="containsText" text="Alto">
      <formula>NOT(ISERROR(SEARCH("Alto",N10)))</formula>
    </cfRule>
    <cfRule type="containsText" dxfId="515" priority="319" operator="containsText" text="Extremo">
      <formula>NOT(ISERROR(SEARCH("Extremo",N10)))</formula>
    </cfRule>
    <cfRule type="containsText" dxfId="514" priority="321" operator="containsText" text="Bajo">
      <formula>NOT(ISERROR(SEARCH("Bajo",N10)))</formula>
    </cfRule>
  </conditionalFormatting>
  <conditionalFormatting sqref="N20:O20">
    <cfRule type="containsText" dxfId="513" priority="1348" operator="containsText" text="Moderado">
      <formula>NOT(ISERROR(SEARCH("Moderado",N20)))</formula>
    </cfRule>
    <cfRule type="containsText" dxfId="512" priority="1345" operator="containsText" text="Extremo">
      <formula>NOT(ISERROR(SEARCH("Extremo",N20)))</formula>
    </cfRule>
    <cfRule type="containsText" dxfId="511" priority="1346" operator="containsText" text="Alto">
      <formula>NOT(ISERROR(SEARCH("Alto",N20)))</formula>
    </cfRule>
    <cfRule type="containsText" dxfId="510" priority="1347" operator="containsText" text="Bajo">
      <formula>NOT(ISERROR(SEARCH("Bajo",N20)))</formula>
    </cfRule>
  </conditionalFormatting>
  <conditionalFormatting sqref="N30:O30">
    <cfRule type="containsText" dxfId="509" priority="396" operator="containsText" text="Bajo">
      <formula>NOT(ISERROR(SEARCH("Bajo",N30)))</formula>
    </cfRule>
    <cfRule type="containsText" dxfId="508" priority="397" operator="containsText" text="Moderado">
      <formula>NOT(ISERROR(SEARCH("Moderado",N30)))</formula>
    </cfRule>
    <cfRule type="containsText" dxfId="507" priority="394" operator="containsText" text="Extremo">
      <formula>NOT(ISERROR(SEARCH("Extremo",N30)))</formula>
    </cfRule>
    <cfRule type="containsText" dxfId="506" priority="395" operator="containsText" text="Alto">
      <formula>NOT(ISERROR(SEARCH("Alto",N30)))</formula>
    </cfRule>
  </conditionalFormatting>
  <conditionalFormatting sqref="N40:O40">
    <cfRule type="containsText" dxfId="505" priority="286" operator="containsText" text="Moderado">
      <formula>NOT(ISERROR(SEARCH("Moderado",N40)))</formula>
    </cfRule>
    <cfRule type="containsText" dxfId="504" priority="285" operator="containsText" text="Bajo">
      <formula>NOT(ISERROR(SEARCH("Bajo",N40)))</formula>
    </cfRule>
    <cfRule type="containsText" dxfId="503" priority="284" operator="containsText" text="Alto">
      <formula>NOT(ISERROR(SEARCH("Alto",N40)))</formula>
    </cfRule>
    <cfRule type="containsText" dxfId="502" priority="283" operator="containsText" text="Extremo">
      <formula>NOT(ISERROR(SEARCH("Extremo",N40)))</formula>
    </cfRule>
  </conditionalFormatting>
  <conditionalFormatting sqref="N50:O50">
    <cfRule type="containsText" dxfId="501" priority="273" operator="containsText" text="Extremo">
      <formula>NOT(ISERROR(SEARCH("Extremo",N50)))</formula>
    </cfRule>
    <cfRule type="containsText" dxfId="500" priority="276" operator="containsText" text="Moderado">
      <formula>NOT(ISERROR(SEARCH("Moderado",N50)))</formula>
    </cfRule>
    <cfRule type="containsText" dxfId="499" priority="274" operator="containsText" text="Alto">
      <formula>NOT(ISERROR(SEARCH("Alto",N50)))</formula>
    </cfRule>
    <cfRule type="containsText" dxfId="498" priority="275" operator="containsText" text="Bajo">
      <formula>NOT(ISERROR(SEARCH("Bajo",N50)))</formula>
    </cfRule>
  </conditionalFormatting>
  <conditionalFormatting sqref="O10">
    <cfRule type="containsText" dxfId="497" priority="322"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83"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84" operator="containsText" id="{009A1948-254C-4020-A26D-7181B4E8E5DF}">
            <xm:f>NOT(ISERROR(SEARCH('8- Políticas de Administración '!$B$5,H10)))</xm:f>
            <xm:f>'8- Políticas de Administración '!$B$5</xm:f>
            <x14:dxf>
              <font>
                <color rgb="FF9C0006"/>
              </font>
              <fill>
                <patternFill>
                  <bgColor rgb="FFFFC7CE"/>
                </patternFill>
              </fill>
            </x14:dxf>
          </x14:cfRule>
          <xm:sqref>H10 H20</xm:sqref>
        </x14:conditionalFormatting>
        <x14:conditionalFormatting xmlns:xm="http://schemas.microsoft.com/office/excel/2006/main">
          <x14:cfRule type="containsText" priority="391" operator="containsText" id="{8CF4FB2E-11BC-4916-A399-FE71E647041B}">
            <xm:f>NOT(ISERROR(SEARCH('8- Políticas de Administración '!$B$5,H30)))</xm:f>
            <xm:f>'8- Políticas de Administración '!$B$5</xm:f>
            <x14:dxf>
              <font>
                <color rgb="FF9C0006"/>
              </font>
              <fill>
                <patternFill>
                  <bgColor rgb="FFFFC7CE"/>
                </patternFill>
              </fill>
            </x14:dxf>
          </x14:cfRule>
          <x14:cfRule type="containsText" priority="390" operator="containsText" id="{BF3A1CEA-520B-48AC-B25F-7C6CDFF3DB8D}">
            <xm:f>NOT(ISERROR(SEARCH('8- Políticas de Administración '!$B$5,H30)))</xm:f>
            <xm:f>'8- Políticas de Administración '!$B$5</xm:f>
            <x14:dxf>
              <font>
                <color rgb="FF006100"/>
              </font>
              <fill>
                <patternFill>
                  <bgColor rgb="FFC6EFCE"/>
                </patternFill>
              </fill>
            </x14:dxf>
          </x14:cfRule>
          <xm:sqref>H30</xm:sqref>
        </x14:conditionalFormatting>
        <x14:conditionalFormatting xmlns:xm="http://schemas.microsoft.com/office/excel/2006/main">
          <x14:cfRule type="containsText" priority="563" operator="containsText" id="{954E1B25-D051-41D0-989E-8AD2D1BE75BA}">
            <xm:f>NOT(ISERROR(SEARCH('8- Políticas de Administración '!$B$5,H50)))</xm:f>
            <xm:f>'8- Políticas de Administración '!$B$5</xm:f>
            <x14:dxf>
              <font>
                <color rgb="FF006100"/>
              </font>
              <fill>
                <patternFill>
                  <bgColor rgb="FFC6EFCE"/>
                </patternFill>
              </fill>
            </x14:dxf>
          </x14:cfRule>
          <x14:cfRule type="containsText" priority="564" operator="containsText" id="{DE7D4B69-6DFB-425D-B1B8-D35A87E1A13E}">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243" operator="containsText" id="{707A634C-B82F-4D42-BC9F-8E261ACE94B9}">
            <xm:f>NOT(ISERROR(SEARCH('8- Políticas de Administración '!$B$5,H60)))</xm:f>
            <xm:f>'8- Políticas de Administración '!$B$5</xm:f>
            <x14:dxf>
              <font>
                <color rgb="FF006100"/>
              </font>
              <fill>
                <patternFill>
                  <bgColor rgb="FFC6EFCE"/>
                </patternFill>
              </fill>
            </x14:dxf>
          </x14:cfRule>
          <x14:cfRule type="containsText" priority="244" operator="containsText" id="{5ED9F1F3-8983-442B-B76F-C783C6960D9C}">
            <xm:f>NOT(ISERROR(SEARCH('8- Políticas de Administración '!$B$5,H60)))</xm:f>
            <xm:f>'8- Políticas de Administración '!$B$5</xm:f>
            <x14:dxf>
              <font>
                <color rgb="FF9C0006"/>
              </font>
              <fill>
                <patternFill>
                  <bgColor rgb="FFFFC7CE"/>
                </patternFill>
              </fill>
            </x14:dxf>
          </x14:cfRule>
          <xm:sqref>H60</xm:sqref>
        </x14:conditionalFormatting>
        <x14:conditionalFormatting xmlns:xm="http://schemas.microsoft.com/office/excel/2006/main">
          <x14:cfRule type="containsText" priority="35" operator="containsText" id="{C69CD20C-5A81-4A05-B5E1-E18520DE6970}">
            <xm:f>NOT(ISERROR(SEARCH('8- Políticas de Administración '!$B$5,H70)))</xm:f>
            <xm:f>'8- Políticas de Administración '!$B$5</xm:f>
            <x14:dxf>
              <font>
                <color rgb="FF006100"/>
              </font>
              <fill>
                <patternFill>
                  <bgColor rgb="FFC6EFCE"/>
                </patternFill>
              </fill>
            </x14:dxf>
          </x14:cfRule>
          <x14:cfRule type="containsText" priority="36" operator="containsText" id="{99E773E7-3643-4114-90B3-45C9F5A1EB82}">
            <xm:f>NOT(ISERROR(SEARCH('8- Políticas de Administración '!$B$5,H70)))</xm:f>
            <xm:f>'8- Políticas de Administración '!$B$5</xm:f>
            <x14:dxf>
              <font>
                <color rgb="FF9C0006"/>
              </font>
              <fill>
                <patternFill>
                  <bgColor rgb="FFFFC7CE"/>
                </patternFill>
              </fill>
            </x14:dxf>
          </x14:cfRule>
          <xm:sqref>H70 H80 H90 H100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I10:I109</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J10:J109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101"/>
  <sheetViews>
    <sheetView showGridLines="0" topLeftCell="A22" zoomScale="78" zoomScaleNormal="78" zoomScalePageLayoutView="70" workbookViewId="0">
      <pane xSplit="2" topLeftCell="C1" activePane="topRight" state="frozen"/>
      <selection activeCell="A8" sqref="A8"/>
      <selection pane="topRight" activeCell="E31" sqref="E31"/>
    </sheetView>
  </sheetViews>
  <sheetFormatPr baseColWidth="10" defaultColWidth="11.42578125" defaultRowHeight="15"/>
  <cols>
    <col min="1" max="1" width="7" customWidth="1"/>
    <col min="2" max="2" width="35.85546875" customWidth="1"/>
    <col min="3" max="3" width="52.5703125" style="53" customWidth="1"/>
    <col min="4" max="4" width="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552"/>
      <c r="B1" s="553"/>
      <c r="C1" s="554"/>
      <c r="D1" s="46"/>
      <c r="E1" s="548" t="s">
        <v>313</v>
      </c>
      <c r="F1" s="549"/>
      <c r="G1" s="549"/>
      <c r="H1" s="549"/>
      <c r="I1" s="549"/>
      <c r="J1" s="549"/>
      <c r="K1" s="549"/>
      <c r="L1" s="549"/>
      <c r="M1" s="549"/>
      <c r="N1" s="549"/>
      <c r="O1" s="549"/>
      <c r="P1" s="549"/>
      <c r="Q1" s="549"/>
      <c r="R1" s="549"/>
      <c r="S1" s="549"/>
      <c r="T1" s="549"/>
      <c r="U1" s="549"/>
      <c r="V1" s="549"/>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55"/>
      <c r="B2" s="494"/>
      <c r="C2" s="556"/>
      <c r="D2" s="46"/>
      <c r="E2" s="550"/>
      <c r="F2" s="551"/>
      <c r="G2" s="551"/>
      <c r="H2" s="551"/>
      <c r="I2" s="551"/>
      <c r="J2" s="551"/>
      <c r="K2" s="551"/>
      <c r="L2" s="551"/>
      <c r="M2" s="551"/>
      <c r="N2" s="551"/>
      <c r="O2" s="551"/>
      <c r="P2" s="551"/>
      <c r="Q2" s="551"/>
      <c r="R2" s="551"/>
      <c r="S2" s="551"/>
      <c r="T2" s="551"/>
      <c r="U2" s="551"/>
      <c r="V2" s="551"/>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55"/>
      <c r="B3" s="494"/>
      <c r="C3" s="556"/>
      <c r="D3" s="153"/>
      <c r="E3" s="550"/>
      <c r="F3" s="551"/>
      <c r="G3" s="551"/>
      <c r="H3" s="551"/>
      <c r="I3" s="551"/>
      <c r="J3" s="551"/>
      <c r="K3" s="551"/>
      <c r="L3" s="551"/>
      <c r="M3" s="551"/>
      <c r="N3" s="551"/>
      <c r="O3" s="551"/>
      <c r="P3" s="551"/>
      <c r="Q3" s="551"/>
      <c r="R3" s="551"/>
      <c r="S3" s="551"/>
      <c r="T3" s="551"/>
      <c r="U3" s="551"/>
      <c r="V3" s="551"/>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63" customHeight="1">
      <c r="A4" s="570" t="s">
        <v>257</v>
      </c>
      <c r="B4" s="570"/>
      <c r="C4" s="571" t="s">
        <v>516</v>
      </c>
      <c r="D4" s="572"/>
      <c r="E4" s="572"/>
      <c r="F4" s="572"/>
      <c r="G4" s="572"/>
      <c r="H4" s="572"/>
      <c r="I4" s="572"/>
      <c r="J4" s="572"/>
      <c r="K4" s="572"/>
      <c r="L4" s="572"/>
      <c r="M4" s="572"/>
      <c r="N4" s="572"/>
      <c r="O4" s="572"/>
      <c r="P4" s="572"/>
      <c r="Q4" s="572"/>
      <c r="R4" s="572"/>
      <c r="S4" s="572"/>
      <c r="T4" s="572"/>
      <c r="U4" s="572"/>
      <c r="V4" s="572"/>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237.75" customHeight="1">
      <c r="A5" s="570" t="s">
        <v>258</v>
      </c>
      <c r="B5" s="570"/>
      <c r="C5" s="573" t="s">
        <v>526</v>
      </c>
      <c r="D5" s="573"/>
      <c r="E5" s="573"/>
      <c r="F5" s="573"/>
      <c r="G5" s="573"/>
      <c r="H5" s="573"/>
      <c r="I5" s="573"/>
      <c r="J5" s="573"/>
      <c r="K5" s="573"/>
      <c r="L5" s="573"/>
      <c r="M5" s="573"/>
      <c r="N5" s="573"/>
      <c r="O5" s="573"/>
      <c r="P5" s="573"/>
      <c r="Q5" s="573"/>
      <c r="R5" s="573"/>
      <c r="S5" s="573"/>
      <c r="T5" s="573"/>
      <c r="U5" s="573"/>
      <c r="V5" s="573"/>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228.75" customHeight="1">
      <c r="A6" s="570" t="s">
        <v>259</v>
      </c>
      <c r="B6" s="570"/>
      <c r="C6" s="573" t="s">
        <v>527</v>
      </c>
      <c r="D6" s="574"/>
      <c r="E6" s="574"/>
      <c r="F6" s="574"/>
      <c r="G6" s="574"/>
      <c r="H6" s="574"/>
      <c r="I6" s="574"/>
      <c r="J6" s="574"/>
      <c r="K6" s="574"/>
      <c r="L6" s="574"/>
      <c r="M6" s="574"/>
      <c r="N6" s="574"/>
      <c r="O6" s="574"/>
      <c r="P6" s="574"/>
      <c r="Q6" s="574"/>
      <c r="R6" s="574"/>
      <c r="S6" s="574"/>
      <c r="T6" s="574"/>
      <c r="U6" s="574"/>
      <c r="V6" s="574"/>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57" t="s">
        <v>260</v>
      </c>
      <c r="B7" s="557"/>
      <c r="C7" s="557"/>
      <c r="D7" s="558" t="s">
        <v>314</v>
      </c>
      <c r="E7" s="524"/>
      <c r="F7" s="524"/>
      <c r="G7" s="524"/>
      <c r="H7" s="524"/>
      <c r="I7" s="524"/>
      <c r="J7" s="524"/>
      <c r="K7" s="524"/>
      <c r="L7" s="524"/>
      <c r="M7" s="524"/>
      <c r="N7" s="524"/>
      <c r="O7" s="524"/>
      <c r="P7" s="524"/>
      <c r="Q7" s="524"/>
      <c r="R7" s="525"/>
      <c r="S7" s="131"/>
      <c r="T7" s="557" t="s">
        <v>315</v>
      </c>
      <c r="U7" s="557"/>
      <c r="V7" s="55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30" customHeight="1" thickTop="1" thickBot="1">
      <c r="A8" s="559" t="s">
        <v>265</v>
      </c>
      <c r="B8" s="560" t="s">
        <v>316</v>
      </c>
      <c r="C8" s="562" t="s">
        <v>261</v>
      </c>
      <c r="D8" s="564" t="s">
        <v>317</v>
      </c>
      <c r="E8" s="566" t="s">
        <v>232</v>
      </c>
      <c r="F8" s="567" t="s">
        <v>318</v>
      </c>
      <c r="G8" s="568"/>
      <c r="H8" s="568"/>
      <c r="I8" s="568"/>
      <c r="J8" s="568"/>
      <c r="K8" s="569"/>
      <c r="L8" s="567" t="s">
        <v>319</v>
      </c>
      <c r="M8" s="568"/>
      <c r="N8" s="568"/>
      <c r="O8" s="568"/>
      <c r="P8" s="568"/>
      <c r="Q8" s="568"/>
      <c r="R8" s="568"/>
      <c r="S8" s="569"/>
      <c r="T8" s="60"/>
      <c r="U8" s="61"/>
      <c r="V8" s="89" t="s">
        <v>320</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496"/>
      <c r="B9" s="561"/>
      <c r="C9" s="563"/>
      <c r="D9" s="565"/>
      <c r="E9" s="486"/>
      <c r="F9" s="51" t="s">
        <v>234</v>
      </c>
      <c r="G9" s="51" t="s">
        <v>236</v>
      </c>
      <c r="H9" s="51" t="s">
        <v>321</v>
      </c>
      <c r="I9" s="51" t="s">
        <v>238</v>
      </c>
      <c r="J9" s="133" t="s">
        <v>322</v>
      </c>
      <c r="K9" s="51" t="s">
        <v>244</v>
      </c>
      <c r="L9" s="51" t="s">
        <v>323</v>
      </c>
      <c r="M9" s="126" t="s">
        <v>241</v>
      </c>
      <c r="N9" s="51" t="s">
        <v>324</v>
      </c>
      <c r="O9" s="51" t="s">
        <v>325</v>
      </c>
      <c r="P9" s="51" t="s">
        <v>326</v>
      </c>
      <c r="Q9" s="51" t="s">
        <v>327</v>
      </c>
      <c r="R9" s="133" t="s">
        <v>322</v>
      </c>
      <c r="S9" s="51" t="s">
        <v>328</v>
      </c>
      <c r="T9" s="54" t="s">
        <v>246</v>
      </c>
      <c r="U9" s="54" t="s">
        <v>248</v>
      </c>
      <c r="V9" s="55" t="s">
        <v>329</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176.25" customHeight="1">
      <c r="A10" s="536">
        <f>'5- Identificación de Riesgos'!A10</f>
        <v>1</v>
      </c>
      <c r="B10" s="526" t="str">
        <f>'5- Identificación de Riesgos'!B10</f>
        <v>Vencimiento de Términos</v>
      </c>
      <c r="C10" s="310" t="str">
        <f>'5- Identificación de Riesgos'!D10</f>
        <v>1. Mayor demanda de justicia.</v>
      </c>
      <c r="D10" s="165"/>
      <c r="E10" s="172"/>
      <c r="F10" s="157"/>
      <c r="G10" s="157"/>
      <c r="H10" s="157"/>
      <c r="I10" s="157"/>
      <c r="J10" s="164">
        <f>COUNTIF(F10:I10,"SI")/4</f>
        <v>0</v>
      </c>
      <c r="K10" s="532">
        <f>AVERAGE(J10:J19)</f>
        <v>0.1</v>
      </c>
      <c r="L10" s="158" t="str">
        <f>'5- Identificación de Riesgos'!I10</f>
        <v>Afectación de reputacion,imagén,  credibilidad, satisfacción de usuarios y PI</v>
      </c>
      <c r="M10" s="174" t="s">
        <v>528</v>
      </c>
      <c r="N10" s="157" t="s">
        <v>330</v>
      </c>
      <c r="O10" s="157" t="s">
        <v>330</v>
      </c>
      <c r="P10" s="157" t="s">
        <v>331</v>
      </c>
      <c r="Q10" s="157" t="s">
        <v>331</v>
      </c>
      <c r="R10" s="164">
        <f>SUM(COUNTIF(N10,"SI")*25%,COUNTIF(O10,"SI")*40%,COUNTIF(P10,"SI")*25%,COUNTIF(Q10,"SI")*10%)</f>
        <v>0.35</v>
      </c>
      <c r="S10" s="540">
        <f>AVERAGE(R10:R19)</f>
        <v>9.5000000000000001E-2</v>
      </c>
      <c r="T10" s="575"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Baja - 2</v>
      </c>
      <c r="U10" s="426"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467" t="str">
        <f>CONCATENATE(VLOOKUP((LEFT(T10,LEN(T10)-4)&amp;LEFT(U10,LEN(U10)-4)),'9- Matriz de Calor '!$D$18:$E$42,2,0)," - ",RIGHT(T10,1)*RIGHT(U10,1))</f>
        <v>Moderado - 4</v>
      </c>
    </row>
    <row r="11" spans="1:278" ht="178.5" customHeight="1">
      <c r="A11" s="537"/>
      <c r="B11" s="527"/>
      <c r="C11" s="173" t="str">
        <f>'5- Identificación de Riesgos'!D11</f>
        <v>2. Insuficiencia de  personal  para atender la función misional y la atención a las partes interesadas en los despachos judiciales y centro de servicios</v>
      </c>
      <c r="D11" s="166"/>
      <c r="E11" s="174"/>
      <c r="F11" s="158"/>
      <c r="G11" s="158"/>
      <c r="H11" s="158"/>
      <c r="I11" s="158"/>
      <c r="J11" s="162">
        <f t="shared" ref="J11:J29" si="0">COUNTIF(F11:I11,"SI")/4</f>
        <v>0</v>
      </c>
      <c r="K11" s="533"/>
      <c r="L11" s="158" t="str">
        <f>'5- Identificación de Riesgos'!I11</f>
        <v>Interrupción o afectación en la prestación del servicio judicial</v>
      </c>
      <c r="M11" s="174" t="s">
        <v>541</v>
      </c>
      <c r="N11" s="158" t="s">
        <v>331</v>
      </c>
      <c r="O11" s="158" t="s">
        <v>330</v>
      </c>
      <c r="P11" s="158" t="s">
        <v>331</v>
      </c>
      <c r="Q11" s="158" t="s">
        <v>331</v>
      </c>
      <c r="R11" s="162">
        <f t="shared" ref="R11:R29" si="1">SUM(COUNTIF(N11,"SI")*25%,COUNTIF(O11,"SI")*40%,COUNTIF(P11,"SI")*25%,COUNTIF(Q11,"SI")*10%)</f>
        <v>0.6</v>
      </c>
      <c r="S11" s="541"/>
      <c r="T11" s="576"/>
      <c r="U11" s="427"/>
      <c r="V11" s="468"/>
    </row>
    <row r="12" spans="1:278" ht="40.5" customHeight="1">
      <c r="A12" s="537"/>
      <c r="B12" s="527"/>
      <c r="C12" s="173" t="str">
        <f>'5- Identificación de Riesgos'!D12</f>
        <v>3. Complejidad de los procesos judiciales y solicitudes, lo cual incrementa los tiempos para su resolución.</v>
      </c>
      <c r="D12" s="166"/>
      <c r="F12" s="158"/>
      <c r="G12" s="158"/>
      <c r="H12" s="158"/>
      <c r="I12" s="158"/>
      <c r="J12" s="162">
        <f t="shared" si="0"/>
        <v>0</v>
      </c>
      <c r="K12" s="533"/>
      <c r="L12" s="158">
        <f>'5- Identificación de Riesgos'!I12</f>
        <v>0</v>
      </c>
      <c r="M12" s="309"/>
      <c r="N12" s="158"/>
      <c r="O12" s="158"/>
      <c r="P12" s="158"/>
      <c r="Q12" s="158"/>
      <c r="R12" s="162">
        <f t="shared" si="1"/>
        <v>0</v>
      </c>
      <c r="S12" s="541"/>
      <c r="T12" s="576"/>
      <c r="U12" s="427"/>
      <c r="V12" s="468"/>
    </row>
    <row r="13" spans="1:278" ht="140.25">
      <c r="A13" s="537"/>
      <c r="B13" s="527"/>
      <c r="C13" s="173" t="str">
        <f>'5- Identificación de Riesgos'!D13</f>
        <v>4.Fallas en la planeación  para el desarrollo de las tareas propias del despacho.</v>
      </c>
      <c r="D13" s="166"/>
      <c r="E13" s="318" t="s">
        <v>519</v>
      </c>
      <c r="F13" s="158" t="s">
        <v>331</v>
      </c>
      <c r="G13" s="158" t="s">
        <v>331</v>
      </c>
      <c r="H13" s="158" t="s">
        <v>331</v>
      </c>
      <c r="I13" s="158" t="s">
        <v>331</v>
      </c>
      <c r="J13" s="162">
        <f t="shared" si="0"/>
        <v>1</v>
      </c>
      <c r="K13" s="533"/>
      <c r="L13" s="158">
        <f>'5- Identificación de Riesgos'!I13</f>
        <v>0</v>
      </c>
      <c r="N13" s="158"/>
      <c r="O13" s="158"/>
      <c r="P13" s="158"/>
      <c r="Q13" s="158"/>
      <c r="R13" s="162">
        <f t="shared" si="1"/>
        <v>0</v>
      </c>
      <c r="S13" s="541"/>
      <c r="T13" s="576"/>
      <c r="U13" s="427"/>
      <c r="V13" s="468"/>
    </row>
    <row r="14" spans="1:278" ht="78.75" customHeight="1">
      <c r="A14" s="537"/>
      <c r="B14" s="527"/>
      <c r="C14" s="173" t="str">
        <f>'5- Identificación de Riesgos'!D14</f>
        <v>5.  Fallas e insuficiencia de las herramientas tecnológicas.</v>
      </c>
      <c r="D14" s="166"/>
      <c r="E14" s="309"/>
      <c r="F14" s="158"/>
      <c r="G14" s="158"/>
      <c r="H14" s="158"/>
      <c r="I14" s="158"/>
      <c r="J14" s="162">
        <f t="shared" si="0"/>
        <v>0</v>
      </c>
      <c r="K14" s="533"/>
      <c r="L14" s="158">
        <f>'5- Identificación de Riesgos'!I14</f>
        <v>0</v>
      </c>
      <c r="M14" s="179"/>
      <c r="N14" s="158"/>
      <c r="O14" s="158"/>
      <c r="P14" s="158"/>
      <c r="Q14" s="158"/>
      <c r="R14" s="162">
        <f t="shared" si="1"/>
        <v>0</v>
      </c>
      <c r="S14" s="541"/>
      <c r="T14" s="576"/>
      <c r="U14" s="427"/>
      <c r="V14" s="468"/>
    </row>
    <row r="15" spans="1:278">
      <c r="A15" s="537"/>
      <c r="B15" s="527"/>
      <c r="C15" s="173">
        <f>'5- Identificación de Riesgos'!D15</f>
        <v>0</v>
      </c>
      <c r="D15" s="166"/>
      <c r="E15" s="174"/>
      <c r="F15" s="158"/>
      <c r="G15" s="158"/>
      <c r="H15" s="158"/>
      <c r="I15" s="158"/>
      <c r="J15" s="162">
        <f t="shared" si="0"/>
        <v>0</v>
      </c>
      <c r="K15" s="533"/>
      <c r="L15" s="158">
        <f>'5- Identificación de Riesgos'!I15</f>
        <v>0</v>
      </c>
      <c r="M15" s="179"/>
      <c r="N15" s="158"/>
      <c r="O15" s="158"/>
      <c r="P15" s="158"/>
      <c r="Q15" s="158"/>
      <c r="R15" s="162">
        <f t="shared" si="1"/>
        <v>0</v>
      </c>
      <c r="S15" s="541"/>
      <c r="T15" s="576"/>
      <c r="U15" s="427"/>
      <c r="V15" s="468"/>
    </row>
    <row r="16" spans="1:278">
      <c r="A16" s="537"/>
      <c r="B16" s="527"/>
      <c r="C16" s="173">
        <f>'5- Identificación de Riesgos'!D16</f>
        <v>0</v>
      </c>
      <c r="D16" s="166"/>
      <c r="E16" s="174"/>
      <c r="F16" s="158"/>
      <c r="G16" s="158"/>
      <c r="H16" s="158"/>
      <c r="I16" s="158"/>
      <c r="J16" s="162">
        <f t="shared" si="0"/>
        <v>0</v>
      </c>
      <c r="K16" s="533"/>
      <c r="L16" s="158">
        <f>'5- Identificación de Riesgos'!I16</f>
        <v>0</v>
      </c>
      <c r="M16" s="179"/>
      <c r="N16" s="158"/>
      <c r="O16" s="158"/>
      <c r="P16" s="158"/>
      <c r="Q16" s="158"/>
      <c r="R16" s="162">
        <f t="shared" si="1"/>
        <v>0</v>
      </c>
      <c r="S16" s="541"/>
      <c r="T16" s="576"/>
      <c r="U16" s="427"/>
      <c r="V16" s="468"/>
    </row>
    <row r="17" spans="1:22">
      <c r="A17" s="537"/>
      <c r="B17" s="527"/>
      <c r="C17" s="173">
        <f>'5- Identificación de Riesgos'!D17</f>
        <v>0</v>
      </c>
      <c r="D17" s="166"/>
      <c r="E17" s="174"/>
      <c r="F17" s="158"/>
      <c r="G17" s="158"/>
      <c r="H17" s="158"/>
      <c r="I17" s="158"/>
      <c r="J17" s="162">
        <f t="shared" si="0"/>
        <v>0</v>
      </c>
      <c r="K17" s="533"/>
      <c r="L17" s="158">
        <f>'5- Identificación de Riesgos'!I17</f>
        <v>0</v>
      </c>
      <c r="M17" s="179"/>
      <c r="N17" s="158"/>
      <c r="O17" s="158"/>
      <c r="P17" s="158"/>
      <c r="Q17" s="158"/>
      <c r="R17" s="162">
        <f t="shared" si="1"/>
        <v>0</v>
      </c>
      <c r="S17" s="541"/>
      <c r="T17" s="576"/>
      <c r="U17" s="427"/>
      <c r="V17" s="468"/>
    </row>
    <row r="18" spans="1:22">
      <c r="A18" s="537"/>
      <c r="B18" s="527"/>
      <c r="C18" s="173">
        <f>'5- Identificación de Riesgos'!D18</f>
        <v>0</v>
      </c>
      <c r="D18" s="166"/>
      <c r="E18" s="174"/>
      <c r="F18" s="158"/>
      <c r="G18" s="158"/>
      <c r="H18" s="158"/>
      <c r="I18" s="158"/>
      <c r="J18" s="162">
        <f t="shared" si="0"/>
        <v>0</v>
      </c>
      <c r="K18" s="533"/>
      <c r="L18" s="158">
        <f>'5- Identificación de Riesgos'!I18</f>
        <v>0</v>
      </c>
      <c r="M18" s="179"/>
      <c r="N18" s="158"/>
      <c r="O18" s="158"/>
      <c r="P18" s="158"/>
      <c r="Q18" s="158"/>
      <c r="R18" s="162">
        <f t="shared" si="1"/>
        <v>0</v>
      </c>
      <c r="S18" s="541"/>
      <c r="T18" s="576"/>
      <c r="U18" s="427"/>
      <c r="V18" s="468"/>
    </row>
    <row r="19" spans="1:22" ht="15.75" thickBot="1">
      <c r="A19" s="538"/>
      <c r="B19" s="528"/>
      <c r="C19" s="176">
        <f>'5- Identificación de Riesgos'!D19</f>
        <v>0</v>
      </c>
      <c r="D19" s="168"/>
      <c r="E19" s="176"/>
      <c r="F19" s="159"/>
      <c r="G19" s="159"/>
      <c r="H19" s="159"/>
      <c r="I19" s="159"/>
      <c r="J19" s="163">
        <f t="shared" si="0"/>
        <v>0</v>
      </c>
      <c r="K19" s="539"/>
      <c r="L19" s="159">
        <f>'5- Identificación de Riesgos'!I19</f>
        <v>0</v>
      </c>
      <c r="M19" s="180"/>
      <c r="N19" s="159"/>
      <c r="O19" s="159"/>
      <c r="P19" s="159"/>
      <c r="Q19" s="159"/>
      <c r="R19" s="163">
        <f t="shared" si="1"/>
        <v>0</v>
      </c>
      <c r="S19" s="542"/>
      <c r="T19" s="577"/>
      <c r="U19" s="428"/>
      <c r="V19" s="469"/>
    </row>
    <row r="20" spans="1:22" ht="150" customHeight="1" thickBot="1">
      <c r="A20" s="536">
        <f>'5- Identificación de Riesgos'!A20</f>
        <v>2</v>
      </c>
      <c r="B20" s="448" t="str">
        <f>'5- Identificación de Riesgos'!B20</f>
        <v xml:space="preserve">Incumplimientos en la realizacion de audiencias </v>
      </c>
      <c r="C20" s="178" t="str">
        <f>'5- Identificación de Riesgos'!D20</f>
        <v xml:space="preserve">1. Inasistencia del Juez </v>
      </c>
      <c r="D20" s="156"/>
      <c r="F20" s="160"/>
      <c r="G20" s="160"/>
      <c r="H20" s="160"/>
      <c r="I20" s="160"/>
      <c r="J20" s="161">
        <f t="shared" si="0"/>
        <v>0</v>
      </c>
      <c r="K20" s="544">
        <f>AVERAGE(J20:J29)</f>
        <v>0.2</v>
      </c>
      <c r="L20" s="160" t="str">
        <f>'5- Identificación de Riesgos'!I20</f>
        <v>Afectación de reputacion,imagén,  credibilidad, satisfacción de usuarios y PI</v>
      </c>
      <c r="M20" s="309" t="s">
        <v>509</v>
      </c>
      <c r="N20" s="157" t="s">
        <v>331</v>
      </c>
      <c r="O20" s="157" t="s">
        <v>330</v>
      </c>
      <c r="P20" s="157" t="s">
        <v>331</v>
      </c>
      <c r="Q20" s="157" t="s">
        <v>331</v>
      </c>
      <c r="R20" s="161">
        <f t="shared" si="1"/>
        <v>0.6</v>
      </c>
      <c r="S20" s="544">
        <f>AVERAGE(R20:R29)</f>
        <v>0.18</v>
      </c>
      <c r="T20" s="477"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Baja - 2</v>
      </c>
      <c r="U20" s="426"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467" t="str">
        <f>CONCATENATE(VLOOKUP((LEFT(T20,LEN(T20)-4)&amp;LEFT(U20,LEN(U20)-4)),'9- Matriz de Calor '!$D$18:$E$42,2,0)," - ",RIGHT(T20,1)*RIGHT(U20,1))</f>
        <v>Moderado - 4</v>
      </c>
    </row>
    <row r="21" spans="1:22" ht="135.75" customHeight="1" thickBot="1">
      <c r="A21" s="537"/>
      <c r="B21" s="427"/>
      <c r="C21" s="178" t="str">
        <f>'5- Identificación de Riesgos'!D21</f>
        <v xml:space="preserve">2.  Programación de audiencias sin tener en cuenta tiempos de duración para su realización.
</v>
      </c>
      <c r="D21" s="166"/>
      <c r="E21" s="174" t="s">
        <v>520</v>
      </c>
      <c r="F21" s="158" t="s">
        <v>331</v>
      </c>
      <c r="G21" s="158" t="s">
        <v>331</v>
      </c>
      <c r="H21" s="158" t="s">
        <v>331</v>
      </c>
      <c r="I21" s="158" t="s">
        <v>331</v>
      </c>
      <c r="J21" s="162">
        <f t="shared" si="0"/>
        <v>1</v>
      </c>
      <c r="K21" s="533"/>
      <c r="L21" s="158" t="str">
        <f>'5- Identificación de Riesgos'!I21</f>
        <v>Incumplimiento de las metas establecidas</v>
      </c>
      <c r="M21" s="174" t="s">
        <v>510</v>
      </c>
      <c r="N21" s="157" t="s">
        <v>331</v>
      </c>
      <c r="O21" s="157" t="s">
        <v>330</v>
      </c>
      <c r="P21" s="157" t="s">
        <v>331</v>
      </c>
      <c r="Q21" s="157" t="s">
        <v>331</v>
      </c>
      <c r="R21" s="162">
        <f t="shared" si="1"/>
        <v>0.6</v>
      </c>
      <c r="S21" s="533"/>
      <c r="T21" s="478"/>
      <c r="U21" s="427"/>
      <c r="V21" s="468"/>
    </row>
    <row r="22" spans="1:22" ht="162.75" customHeight="1">
      <c r="A22" s="537"/>
      <c r="B22" s="427"/>
      <c r="C22" s="178" t="str">
        <f>'5- Identificación de Riesgos'!D22</f>
        <v>3. Notificaciones judiciales erradas o inoportunas.</v>
      </c>
      <c r="D22" s="166"/>
      <c r="E22" s="174" t="s">
        <v>521</v>
      </c>
      <c r="F22" s="158" t="s">
        <v>331</v>
      </c>
      <c r="G22" s="158" t="s">
        <v>331</v>
      </c>
      <c r="H22" s="158" t="s">
        <v>331</v>
      </c>
      <c r="I22" s="158" t="s">
        <v>331</v>
      </c>
      <c r="J22" s="162">
        <f t="shared" si="0"/>
        <v>1</v>
      </c>
      <c r="K22" s="533"/>
      <c r="L22" s="158" t="str">
        <f>'5- Identificación de Riesgos'!I22</f>
        <v>Interrupción o afectación en la prestación del servicio judicial</v>
      </c>
      <c r="M22" s="309" t="s">
        <v>509</v>
      </c>
      <c r="N22" s="157" t="s">
        <v>331</v>
      </c>
      <c r="O22" s="157" t="s">
        <v>330</v>
      </c>
      <c r="P22" s="157" t="s">
        <v>331</v>
      </c>
      <c r="Q22" s="157" t="s">
        <v>331</v>
      </c>
      <c r="R22" s="162">
        <f t="shared" si="1"/>
        <v>0.6</v>
      </c>
      <c r="S22" s="533"/>
      <c r="T22" s="478"/>
      <c r="U22" s="427"/>
      <c r="V22" s="468"/>
    </row>
    <row r="23" spans="1:22" ht="30">
      <c r="A23" s="537"/>
      <c r="B23" s="427"/>
      <c r="C23" s="178" t="str">
        <f>'5- Identificación de Riesgos'!D23</f>
        <v>4. Fallas en el servicio de internet,  conectividad  irregular.</v>
      </c>
      <c r="D23" s="166"/>
      <c r="E23" s="309"/>
      <c r="F23" s="158"/>
      <c r="G23" s="158"/>
      <c r="H23" s="158"/>
      <c r="I23" s="158"/>
      <c r="J23" s="162">
        <f t="shared" si="0"/>
        <v>0</v>
      </c>
      <c r="K23" s="533"/>
      <c r="L23" s="158">
        <f>'5- Identificación de Riesgos'!I23</f>
        <v>0</v>
      </c>
      <c r="M23" s="210"/>
      <c r="N23" s="158"/>
      <c r="O23" s="158"/>
      <c r="P23" s="158"/>
      <c r="Q23" s="158"/>
      <c r="R23" s="162">
        <f t="shared" si="1"/>
        <v>0</v>
      </c>
      <c r="S23" s="533"/>
      <c r="T23" s="478"/>
      <c r="U23" s="427"/>
      <c r="V23" s="468"/>
    </row>
    <row r="24" spans="1:22">
      <c r="A24" s="537"/>
      <c r="B24" s="427"/>
      <c r="C24" s="178">
        <f>'5- Identificación de Riesgos'!D24</f>
        <v>0</v>
      </c>
      <c r="D24" s="166"/>
      <c r="E24" s="211"/>
      <c r="F24" s="158"/>
      <c r="G24" s="158"/>
      <c r="H24" s="158"/>
      <c r="I24" s="158"/>
      <c r="J24" s="162">
        <f t="shared" si="0"/>
        <v>0</v>
      </c>
      <c r="K24" s="533"/>
      <c r="L24" s="158">
        <f>'5- Identificación de Riesgos'!I24</f>
        <v>0</v>
      </c>
      <c r="M24" s="210"/>
      <c r="N24" s="158"/>
      <c r="O24" s="158"/>
      <c r="P24" s="158"/>
      <c r="Q24" s="158"/>
      <c r="R24" s="162">
        <f t="shared" si="1"/>
        <v>0</v>
      </c>
      <c r="S24" s="533"/>
      <c r="T24" s="478"/>
      <c r="U24" s="427"/>
      <c r="V24" s="468"/>
    </row>
    <row r="25" spans="1:22">
      <c r="A25" s="537"/>
      <c r="B25" s="427"/>
      <c r="C25" s="173">
        <f>'5- Identificación de Riesgos'!D25</f>
        <v>0</v>
      </c>
      <c r="D25" s="166"/>
      <c r="E25" s="309"/>
      <c r="F25" s="158"/>
      <c r="G25" s="158"/>
      <c r="H25" s="158"/>
      <c r="I25" s="158"/>
      <c r="J25" s="162">
        <f t="shared" si="0"/>
        <v>0</v>
      </c>
      <c r="K25" s="533"/>
      <c r="L25" s="158">
        <f>'5- Identificación de Riesgos'!I25</f>
        <v>0</v>
      </c>
      <c r="M25" s="179"/>
      <c r="N25" s="158"/>
      <c r="O25" s="158"/>
      <c r="P25" s="158"/>
      <c r="Q25" s="158"/>
      <c r="R25" s="162">
        <f t="shared" si="1"/>
        <v>0</v>
      </c>
      <c r="S25" s="533"/>
      <c r="T25" s="478"/>
      <c r="U25" s="427"/>
      <c r="V25" s="468"/>
    </row>
    <row r="26" spans="1:22">
      <c r="A26" s="537"/>
      <c r="B26" s="427"/>
      <c r="C26" s="173">
        <f>'5- Identificación de Riesgos'!D26</f>
        <v>0</v>
      </c>
      <c r="D26" s="166"/>
      <c r="E26" s="174"/>
      <c r="F26" s="158"/>
      <c r="G26" s="158"/>
      <c r="H26" s="158"/>
      <c r="I26" s="158"/>
      <c r="J26" s="162">
        <f t="shared" si="0"/>
        <v>0</v>
      </c>
      <c r="K26" s="533"/>
      <c r="L26" s="158">
        <f>'5- Identificación de Riesgos'!I26</f>
        <v>0</v>
      </c>
      <c r="M26" s="179"/>
      <c r="N26" s="158"/>
      <c r="O26" s="158"/>
      <c r="P26" s="158"/>
      <c r="Q26" s="158"/>
      <c r="R26" s="162">
        <f t="shared" si="1"/>
        <v>0</v>
      </c>
      <c r="S26" s="533"/>
      <c r="T26" s="478"/>
      <c r="U26" s="427"/>
      <c r="V26" s="468"/>
    </row>
    <row r="27" spans="1:22">
      <c r="A27" s="537"/>
      <c r="B27" s="427"/>
      <c r="C27" s="173">
        <f>'5- Identificación de Riesgos'!D27</f>
        <v>0</v>
      </c>
      <c r="D27" s="166"/>
      <c r="E27" s="174"/>
      <c r="F27" s="158"/>
      <c r="G27" s="158"/>
      <c r="H27" s="158"/>
      <c r="I27" s="158"/>
      <c r="J27" s="162">
        <f t="shared" si="0"/>
        <v>0</v>
      </c>
      <c r="K27" s="533"/>
      <c r="L27" s="158">
        <f>'5- Identificación de Riesgos'!I27</f>
        <v>0</v>
      </c>
      <c r="M27" s="179"/>
      <c r="N27" s="158"/>
      <c r="O27" s="158"/>
      <c r="P27" s="158"/>
      <c r="Q27" s="158"/>
      <c r="R27" s="162">
        <f t="shared" si="1"/>
        <v>0</v>
      </c>
      <c r="S27" s="533"/>
      <c r="T27" s="478"/>
      <c r="U27" s="427"/>
      <c r="V27" s="468"/>
    </row>
    <row r="28" spans="1:22">
      <c r="A28" s="537"/>
      <c r="B28" s="427"/>
      <c r="C28" s="173">
        <f>'5- Identificación de Riesgos'!D28</f>
        <v>0</v>
      </c>
      <c r="D28" s="166"/>
      <c r="E28" s="174"/>
      <c r="F28" s="158"/>
      <c r="G28" s="158"/>
      <c r="H28" s="158"/>
      <c r="I28" s="158"/>
      <c r="J28" s="162">
        <f t="shared" si="0"/>
        <v>0</v>
      </c>
      <c r="K28" s="533"/>
      <c r="L28" s="158">
        <f>'5- Identificación de Riesgos'!I28</f>
        <v>0</v>
      </c>
      <c r="M28" s="179"/>
      <c r="N28" s="158"/>
      <c r="O28" s="158"/>
      <c r="P28" s="158"/>
      <c r="Q28" s="158"/>
      <c r="R28" s="162">
        <f t="shared" si="1"/>
        <v>0</v>
      </c>
      <c r="S28" s="533"/>
      <c r="T28" s="478"/>
      <c r="U28" s="427"/>
      <c r="V28" s="468"/>
    </row>
    <row r="29" spans="1:22" ht="15.75" thickBot="1">
      <c r="A29" s="578"/>
      <c r="B29" s="543"/>
      <c r="C29" s="175">
        <f>'5- Identificación de Riesgos'!D29</f>
        <v>0</v>
      </c>
      <c r="D29" s="208"/>
      <c r="E29" s="177"/>
      <c r="F29" s="207"/>
      <c r="G29" s="207"/>
      <c r="H29" s="207"/>
      <c r="I29" s="207"/>
      <c r="J29" s="213">
        <f t="shared" si="0"/>
        <v>0</v>
      </c>
      <c r="K29" s="545"/>
      <c r="L29" s="207">
        <f>'5- Identificación de Riesgos'!I29</f>
        <v>0</v>
      </c>
      <c r="M29" s="180"/>
      <c r="N29" s="207"/>
      <c r="O29" s="207"/>
      <c r="P29" s="207"/>
      <c r="Q29" s="207"/>
      <c r="R29" s="213">
        <f t="shared" si="1"/>
        <v>0</v>
      </c>
      <c r="S29" s="545"/>
      <c r="T29" s="547"/>
      <c r="U29" s="543"/>
      <c r="V29" s="546"/>
    </row>
    <row r="30" spans="1:22" ht="192" customHeight="1">
      <c r="A30" s="536">
        <f>'5- Identificación de Riesgos'!A30</f>
        <v>3</v>
      </c>
      <c r="B30" s="426" t="str">
        <f>'5- Identificación de Riesgos'!B30</f>
        <v xml:space="preserve"> No efectuar las notificaciones
o efectuarlas  sin el cumplimiento de los requisitos</v>
      </c>
      <c r="C30" s="178" t="str">
        <f>'5- Identificación de Riesgos'!D30</f>
        <v xml:space="preserve">1.  Direcciones físicas o electrónicas  de las partes interesadas erradas. </v>
      </c>
      <c r="D30" s="165"/>
      <c r="E30" s="174" t="s">
        <v>547</v>
      </c>
      <c r="F30" s="157" t="s">
        <v>331</v>
      </c>
      <c r="G30" s="157" t="s">
        <v>331</v>
      </c>
      <c r="H30" s="157" t="s">
        <v>331</v>
      </c>
      <c r="I30" s="157" t="s">
        <v>331</v>
      </c>
      <c r="J30" s="164">
        <f t="shared" ref="J30:J59" si="2">COUNTIF(F30:I30,"SI")/4</f>
        <v>1</v>
      </c>
      <c r="K30" s="532">
        <f>AVERAGE(J30:J39)</f>
        <v>0.3</v>
      </c>
      <c r="L30" s="157" t="str">
        <f>'5- Identificación de Riesgos'!I30</f>
        <v>Interrupción o afectación en la prestación del servicio judicial</v>
      </c>
      <c r="M30" s="319" t="s">
        <v>529</v>
      </c>
      <c r="N30" s="157" t="s">
        <v>331</v>
      </c>
      <c r="O30" s="157" t="s">
        <v>330</v>
      </c>
      <c r="P30" s="157" t="s">
        <v>331</v>
      </c>
      <c r="Q30" s="157" t="s">
        <v>331</v>
      </c>
      <c r="R30" s="164">
        <f t="shared" ref="R30:R59" si="3">SUM(COUNTIF(N30,"SI")*25%,COUNTIF(O30,"SI")*40%,COUNTIF(P30,"SI")*25%,COUNTIF(Q30,"SI")*10%)</f>
        <v>0.6</v>
      </c>
      <c r="S30" s="540">
        <f>AVERAGE(R30:R39)</f>
        <v>0.22000000000000003</v>
      </c>
      <c r="T30" s="575"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426"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Leve - 1</v>
      </c>
      <c r="V30" s="467" t="str">
        <f>CONCATENATE(VLOOKUP((LEFT(T30,LEN(T30)-4)&amp;LEFT(U30,LEN(U30)-4)),'9- Matriz de Calor '!$D$18:$E$42,2,0)," - ",RIGHT(T30,1)*RIGHT(U30,1))</f>
        <v>Bajo - 1</v>
      </c>
    </row>
    <row r="31" spans="1:22" ht="156.75" customHeight="1" thickBot="1">
      <c r="A31" s="537"/>
      <c r="B31" s="427"/>
      <c r="C31" s="173" t="str">
        <f>'5- Identificación de Riesgos'!D31</f>
        <v>2.  Falta de seguimiento y control al cumplimiento efectivo de la actividad de notificación.</v>
      </c>
      <c r="D31" s="166"/>
      <c r="E31" s="174" t="s">
        <v>522</v>
      </c>
      <c r="F31" s="158" t="s">
        <v>331</v>
      </c>
      <c r="G31" s="158" t="s">
        <v>331</v>
      </c>
      <c r="H31" s="158" t="s">
        <v>331</v>
      </c>
      <c r="I31" s="158" t="s">
        <v>331</v>
      </c>
      <c r="J31" s="162">
        <f t="shared" si="2"/>
        <v>1</v>
      </c>
      <c r="K31" s="533"/>
      <c r="L31" s="158" t="str">
        <f>'5- Identificación de Riesgos'!I31</f>
        <v>Incumplimiento de las metas establecidas</v>
      </c>
      <c r="M31" s="174" t="s">
        <v>534</v>
      </c>
      <c r="N31" s="158" t="s">
        <v>331</v>
      </c>
      <c r="O31" s="158" t="s">
        <v>331</v>
      </c>
      <c r="P31" s="158" t="s">
        <v>331</v>
      </c>
      <c r="Q31" s="158" t="s">
        <v>331</v>
      </c>
      <c r="R31" s="162">
        <f t="shared" si="3"/>
        <v>1</v>
      </c>
      <c r="S31" s="541"/>
      <c r="T31" s="576"/>
      <c r="U31" s="427"/>
      <c r="V31" s="468"/>
    </row>
    <row r="32" spans="1:22" ht="144.75" customHeight="1">
      <c r="A32" s="537"/>
      <c r="B32" s="427"/>
      <c r="C32" s="173" t="str">
        <f>'5- Identificación de Riesgos'!D32</f>
        <v>3. Dificultad para realizar las notificaciones físicas por razones de seguridad.</v>
      </c>
      <c r="D32" s="166"/>
      <c r="E32" s="174" t="s">
        <v>523</v>
      </c>
      <c r="F32" s="158" t="s">
        <v>331</v>
      </c>
      <c r="G32" s="158" t="s">
        <v>331</v>
      </c>
      <c r="H32" s="158" t="s">
        <v>331</v>
      </c>
      <c r="I32" s="158" t="s">
        <v>331</v>
      </c>
      <c r="J32" s="162">
        <f t="shared" si="2"/>
        <v>1</v>
      </c>
      <c r="K32" s="533"/>
      <c r="L32" s="158" t="str">
        <f>'5- Identificación de Riesgos'!I32</f>
        <v>Afectación de reputacion,imagén,  credibilidad, satisfacción de usuarios y PI</v>
      </c>
      <c r="M32" s="319" t="s">
        <v>530</v>
      </c>
      <c r="N32" s="157" t="s">
        <v>331</v>
      </c>
      <c r="O32" s="157" t="s">
        <v>330</v>
      </c>
      <c r="P32" s="157" t="s">
        <v>331</v>
      </c>
      <c r="Q32" s="157" t="s">
        <v>331</v>
      </c>
      <c r="R32" s="162">
        <f t="shared" si="3"/>
        <v>0.6</v>
      </c>
      <c r="S32" s="541"/>
      <c r="T32" s="576"/>
      <c r="U32" s="427"/>
      <c r="V32" s="468"/>
    </row>
    <row r="33" spans="1:278">
      <c r="A33" s="537"/>
      <c r="B33" s="427"/>
      <c r="C33" s="173">
        <f>'5- Identificación de Riesgos'!D33</f>
        <v>0</v>
      </c>
      <c r="D33" s="166"/>
      <c r="E33" s="174"/>
      <c r="F33" s="158"/>
      <c r="G33" s="158"/>
      <c r="H33" s="158"/>
      <c r="I33" s="158"/>
      <c r="J33" s="162">
        <f t="shared" si="2"/>
        <v>0</v>
      </c>
      <c r="K33" s="533"/>
      <c r="L33" s="158"/>
      <c r="M33" s="179"/>
      <c r="N33" s="158"/>
      <c r="O33" s="158"/>
      <c r="P33" s="158"/>
      <c r="Q33" s="158"/>
      <c r="R33" s="162">
        <f t="shared" si="3"/>
        <v>0</v>
      </c>
      <c r="S33" s="541"/>
      <c r="T33" s="576"/>
      <c r="U33" s="427"/>
      <c r="V33" s="468"/>
    </row>
    <row r="34" spans="1:278">
      <c r="A34" s="537"/>
      <c r="B34" s="427"/>
      <c r="C34" s="173">
        <f>'5- Identificación de Riesgos'!D34</f>
        <v>0</v>
      </c>
      <c r="D34" s="166"/>
      <c r="E34" s="174"/>
      <c r="F34" s="158"/>
      <c r="G34" s="158"/>
      <c r="H34" s="158"/>
      <c r="I34" s="158"/>
      <c r="J34" s="162">
        <f t="shared" si="2"/>
        <v>0</v>
      </c>
      <c r="K34" s="533"/>
      <c r="L34" s="158"/>
      <c r="M34" s="179"/>
      <c r="N34" s="158"/>
      <c r="O34" s="158"/>
      <c r="P34" s="158"/>
      <c r="Q34" s="158"/>
      <c r="R34" s="162">
        <f t="shared" si="3"/>
        <v>0</v>
      </c>
      <c r="S34" s="541"/>
      <c r="T34" s="576"/>
      <c r="U34" s="427"/>
      <c r="V34" s="468"/>
    </row>
    <row r="35" spans="1:278">
      <c r="A35" s="537"/>
      <c r="B35" s="427"/>
      <c r="C35" s="173">
        <f>'5- Identificación de Riesgos'!D35</f>
        <v>0</v>
      </c>
      <c r="D35" s="166"/>
      <c r="E35" s="174"/>
      <c r="F35" s="158"/>
      <c r="G35" s="158"/>
      <c r="H35" s="158"/>
      <c r="I35" s="158"/>
      <c r="J35" s="162">
        <f t="shared" si="2"/>
        <v>0</v>
      </c>
      <c r="K35" s="533"/>
      <c r="L35" s="158"/>
      <c r="M35" s="179"/>
      <c r="N35" s="158"/>
      <c r="O35" s="158"/>
      <c r="P35" s="158"/>
      <c r="Q35" s="158"/>
      <c r="R35" s="162">
        <f t="shared" si="3"/>
        <v>0</v>
      </c>
      <c r="S35" s="541"/>
      <c r="T35" s="576"/>
      <c r="U35" s="427"/>
      <c r="V35" s="468"/>
    </row>
    <row r="36" spans="1:278">
      <c r="A36" s="537"/>
      <c r="B36" s="427"/>
      <c r="C36" s="173">
        <f>'5- Identificación de Riesgos'!D36</f>
        <v>0</v>
      </c>
      <c r="D36" s="166"/>
      <c r="E36" s="174"/>
      <c r="F36" s="158"/>
      <c r="G36" s="158"/>
      <c r="H36" s="158"/>
      <c r="I36" s="158"/>
      <c r="J36" s="162">
        <f t="shared" si="2"/>
        <v>0</v>
      </c>
      <c r="K36" s="533"/>
      <c r="L36" s="158"/>
      <c r="M36" s="179"/>
      <c r="N36" s="158"/>
      <c r="O36" s="158"/>
      <c r="P36" s="158"/>
      <c r="Q36" s="158"/>
      <c r="R36" s="162">
        <f t="shared" si="3"/>
        <v>0</v>
      </c>
      <c r="S36" s="541"/>
      <c r="T36" s="576"/>
      <c r="U36" s="427"/>
      <c r="V36" s="468"/>
    </row>
    <row r="37" spans="1:278">
      <c r="A37" s="537"/>
      <c r="B37" s="427"/>
      <c r="C37" s="173">
        <f>'5- Identificación de Riesgos'!D37</f>
        <v>0</v>
      </c>
      <c r="D37" s="166"/>
      <c r="E37" s="174"/>
      <c r="F37" s="158"/>
      <c r="G37" s="158"/>
      <c r="H37" s="158"/>
      <c r="I37" s="158"/>
      <c r="J37" s="162">
        <f t="shared" si="2"/>
        <v>0</v>
      </c>
      <c r="K37" s="533"/>
      <c r="L37" s="158"/>
      <c r="M37" s="179"/>
      <c r="N37" s="158"/>
      <c r="O37" s="158"/>
      <c r="P37" s="158"/>
      <c r="Q37" s="158"/>
      <c r="R37" s="162">
        <f t="shared" si="3"/>
        <v>0</v>
      </c>
      <c r="S37" s="541"/>
      <c r="T37" s="576"/>
      <c r="U37" s="427"/>
      <c r="V37" s="468"/>
    </row>
    <row r="38" spans="1:278">
      <c r="A38" s="537"/>
      <c r="B38" s="427"/>
      <c r="C38" s="173">
        <f>'5- Identificación de Riesgos'!D38</f>
        <v>0</v>
      </c>
      <c r="D38" s="166"/>
      <c r="E38" s="174"/>
      <c r="F38" s="158"/>
      <c r="G38" s="158"/>
      <c r="H38" s="158"/>
      <c r="I38" s="158"/>
      <c r="J38" s="162">
        <f t="shared" si="2"/>
        <v>0</v>
      </c>
      <c r="K38" s="533"/>
      <c r="L38" s="158"/>
      <c r="M38" s="179"/>
      <c r="N38" s="158"/>
      <c r="O38" s="158"/>
      <c r="P38" s="158"/>
      <c r="Q38" s="158"/>
      <c r="R38" s="162">
        <f t="shared" si="3"/>
        <v>0</v>
      </c>
      <c r="S38" s="541"/>
      <c r="T38" s="576"/>
      <c r="U38" s="427"/>
      <c r="V38" s="468"/>
    </row>
    <row r="39" spans="1:278" ht="15.75" thickBot="1">
      <c r="A39" s="538"/>
      <c r="B39" s="428"/>
      <c r="C39" s="175">
        <f>'5- Identificación de Riesgos'!D39</f>
        <v>0</v>
      </c>
      <c r="D39" s="208"/>
      <c r="E39" s="214"/>
      <c r="F39" s="207"/>
      <c r="G39" s="207"/>
      <c r="H39" s="207"/>
      <c r="I39" s="207"/>
      <c r="J39" s="213">
        <f t="shared" si="2"/>
        <v>0</v>
      </c>
      <c r="K39" s="539"/>
      <c r="L39" s="159"/>
      <c r="M39" s="180"/>
      <c r="N39" s="207"/>
      <c r="O39" s="207"/>
      <c r="P39" s="207"/>
      <c r="Q39" s="207"/>
      <c r="R39" s="213">
        <f t="shared" si="3"/>
        <v>0</v>
      </c>
      <c r="S39" s="542"/>
      <c r="T39" s="577"/>
      <c r="U39" s="428"/>
      <c r="V39" s="469"/>
    </row>
    <row r="40" spans="1:278" s="220" customFormat="1" ht="113.25" customHeight="1" thickBot="1">
      <c r="A40" s="536">
        <f>'5- Identificación de Riesgos'!A40</f>
        <v>4</v>
      </c>
      <c r="B40" s="426" t="str">
        <f>'5- Identificación de Riesgos'!B40</f>
        <v>No efectuar el reparto judicial o hacerlo incumpliendo los requisitos</v>
      </c>
      <c r="C40" s="178" t="str">
        <f>'5- Identificación de Riesgos'!D40</f>
        <v>1.Incumplimiento de los procedimientos de reparto.</v>
      </c>
      <c r="D40" s="165"/>
      <c r="E40" s="172" t="s">
        <v>506</v>
      </c>
      <c r="F40" s="157" t="s">
        <v>331</v>
      </c>
      <c r="G40" s="157" t="s">
        <v>331</v>
      </c>
      <c r="H40" s="157" t="s">
        <v>331</v>
      </c>
      <c r="I40" s="157" t="s">
        <v>331</v>
      </c>
      <c r="J40" s="164">
        <f t="shared" si="2"/>
        <v>1</v>
      </c>
      <c r="K40" s="532">
        <f>AVERAGE(J40:J49)</f>
        <v>0.4</v>
      </c>
      <c r="L40" s="160" t="str">
        <f>'5- Identificación de Riesgos'!I40</f>
        <v>Afectación de reputacion,imagén,  credibilidad, satisfacción de usuarios y PI</v>
      </c>
      <c r="M40" s="319" t="s">
        <v>531</v>
      </c>
      <c r="N40" s="157" t="s">
        <v>331</v>
      </c>
      <c r="O40" s="157" t="s">
        <v>330</v>
      </c>
      <c r="P40" s="157" t="s">
        <v>331</v>
      </c>
      <c r="Q40" s="157" t="s">
        <v>331</v>
      </c>
      <c r="R40" s="164">
        <f t="shared" si="3"/>
        <v>0.6</v>
      </c>
      <c r="S40" s="532">
        <f>AVERAGE(R40:R49)</f>
        <v>0.22000000000000003</v>
      </c>
      <c r="T40" s="477"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426"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Leve - 1</v>
      </c>
      <c r="V40" s="467" t="str">
        <f>CONCATENATE(VLOOKUP((LEFT(T40,LEN(T40)-4)&amp;LEFT(U40,LEN(U40)-4)),'9- Matriz de Calor '!$D$18:$E$42,2,0)," - ",RIGHT(T40,1)*RIGHT(U40,1))</f>
        <v>Bajo - 1</v>
      </c>
      <c r="W40" s="219"/>
      <c r="X40" s="219"/>
      <c r="Y40" s="219"/>
      <c r="Z40" s="219"/>
      <c r="AA40" s="219"/>
      <c r="AB40" s="219"/>
      <c r="AC40" s="219"/>
      <c r="AD40" s="219"/>
      <c r="AE40" s="219"/>
      <c r="AF40" s="219"/>
      <c r="AG40" s="219"/>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c r="BS40" s="219"/>
      <c r="BT40" s="219"/>
      <c r="BU40" s="219"/>
      <c r="BV40" s="219"/>
      <c r="BW40" s="219"/>
      <c r="BX40" s="219"/>
      <c r="BY40" s="219"/>
      <c r="BZ40" s="219"/>
      <c r="CA40" s="219"/>
      <c r="CB40" s="219"/>
      <c r="CC40" s="219"/>
      <c r="CD40" s="219"/>
      <c r="CE40" s="219"/>
      <c r="CF40" s="219"/>
      <c r="CG40" s="219"/>
      <c r="CH40" s="219"/>
      <c r="CI40" s="219"/>
      <c r="CJ40" s="219"/>
      <c r="CK40" s="219"/>
      <c r="CL40" s="219"/>
      <c r="CM40" s="219"/>
      <c r="CN40" s="219"/>
      <c r="CO40" s="219"/>
      <c r="CP40" s="219"/>
      <c r="CQ40" s="219"/>
      <c r="CR40" s="219"/>
      <c r="CS40" s="219"/>
      <c r="CT40" s="219"/>
      <c r="CU40" s="219"/>
      <c r="CV40" s="219"/>
      <c r="CW40" s="219"/>
      <c r="CX40" s="219"/>
      <c r="CY40" s="219"/>
      <c r="CZ40" s="219"/>
      <c r="DA40" s="219"/>
      <c r="DB40" s="219"/>
      <c r="DC40" s="219"/>
      <c r="DD40" s="219"/>
      <c r="DE40" s="219"/>
      <c r="DF40" s="219"/>
      <c r="DG40" s="219"/>
      <c r="DH40" s="219"/>
      <c r="DI40" s="219"/>
      <c r="DJ40" s="219"/>
      <c r="DK40" s="219"/>
      <c r="DL40" s="219"/>
      <c r="DM40" s="219"/>
      <c r="DN40" s="219"/>
      <c r="DO40" s="219"/>
      <c r="DP40" s="219"/>
      <c r="DQ40" s="219"/>
      <c r="DR40" s="219"/>
      <c r="DS40" s="219"/>
      <c r="DT40" s="219"/>
      <c r="DU40" s="219"/>
      <c r="DV40" s="219"/>
      <c r="DW40" s="219"/>
      <c r="DX40" s="219"/>
      <c r="DY40" s="219"/>
      <c r="DZ40" s="219"/>
      <c r="EA40" s="219"/>
      <c r="EB40" s="219"/>
      <c r="EC40" s="219"/>
      <c r="ED40" s="219"/>
      <c r="EE40" s="219"/>
      <c r="EF40" s="219"/>
      <c r="EG40" s="219"/>
      <c r="EH40" s="219"/>
      <c r="EI40" s="219"/>
      <c r="EJ40" s="219"/>
      <c r="EK40" s="219"/>
      <c r="EL40" s="219"/>
      <c r="EM40" s="219"/>
      <c r="EN40" s="219"/>
      <c r="EO40" s="219"/>
      <c r="EP40" s="219"/>
      <c r="EQ40" s="219"/>
      <c r="ER40" s="219"/>
      <c r="ES40" s="219"/>
      <c r="ET40" s="219"/>
      <c r="EU40" s="219"/>
      <c r="EV40" s="219"/>
      <c r="EW40" s="219"/>
      <c r="EX40" s="219"/>
      <c r="EY40" s="219"/>
      <c r="EZ40" s="219"/>
      <c r="FA40" s="219"/>
      <c r="FB40" s="219"/>
      <c r="FC40" s="219"/>
      <c r="FD40" s="219"/>
      <c r="FE40" s="219"/>
      <c r="FF40" s="219"/>
      <c r="FG40" s="219"/>
      <c r="FH40" s="219"/>
      <c r="FI40" s="219"/>
      <c r="FJ40" s="219"/>
      <c r="FK40" s="219"/>
      <c r="FL40" s="219"/>
      <c r="FM40" s="219"/>
      <c r="FN40" s="219"/>
      <c r="FO40" s="219"/>
      <c r="FP40" s="219"/>
      <c r="FQ40" s="219"/>
      <c r="FR40" s="219"/>
      <c r="FS40" s="219"/>
      <c r="FT40" s="219"/>
      <c r="FU40" s="219"/>
      <c r="FV40" s="219"/>
      <c r="FW40" s="219"/>
      <c r="FX40" s="219"/>
      <c r="FY40" s="219"/>
      <c r="FZ40" s="219"/>
      <c r="GA40" s="219"/>
      <c r="GB40" s="219"/>
      <c r="GC40" s="219"/>
      <c r="GD40" s="219"/>
      <c r="GE40" s="219"/>
      <c r="GF40" s="219"/>
      <c r="GG40" s="219"/>
      <c r="GH40" s="219"/>
      <c r="GI40" s="219"/>
      <c r="GJ40" s="219"/>
      <c r="GK40" s="219"/>
      <c r="GL40" s="219"/>
      <c r="GM40" s="219"/>
      <c r="GN40" s="219"/>
      <c r="GO40" s="219"/>
      <c r="GP40" s="219"/>
      <c r="GQ40" s="219"/>
      <c r="GR40" s="219"/>
      <c r="GS40" s="219"/>
      <c r="GT40" s="219"/>
      <c r="GU40" s="219"/>
      <c r="GV40" s="219"/>
      <c r="GW40" s="219"/>
      <c r="GX40" s="219"/>
      <c r="GY40" s="219"/>
      <c r="GZ40" s="219"/>
      <c r="HA40" s="219"/>
      <c r="HB40" s="219"/>
      <c r="HC40" s="219"/>
      <c r="HD40" s="219"/>
      <c r="HE40" s="219"/>
      <c r="HF40" s="219"/>
      <c r="HG40" s="219"/>
      <c r="HH40" s="219"/>
      <c r="HI40" s="219"/>
      <c r="HJ40" s="219"/>
      <c r="HK40" s="219"/>
      <c r="HL40" s="219"/>
      <c r="HM40" s="219"/>
      <c r="HN40" s="219"/>
      <c r="HO40" s="219"/>
      <c r="HP40" s="219"/>
      <c r="HQ40" s="219"/>
      <c r="HR40" s="219"/>
      <c r="HS40" s="219"/>
      <c r="HT40" s="219"/>
      <c r="HU40" s="219"/>
      <c r="HV40" s="219"/>
      <c r="HW40" s="219"/>
      <c r="HX40" s="219"/>
      <c r="HY40" s="219"/>
      <c r="HZ40" s="219"/>
      <c r="IA40" s="219"/>
      <c r="IB40" s="219"/>
      <c r="IC40" s="219"/>
      <c r="ID40" s="219"/>
      <c r="IE40" s="219"/>
      <c r="IF40" s="219"/>
      <c r="IG40" s="219"/>
      <c r="IH40" s="219"/>
      <c r="II40" s="219"/>
      <c r="IJ40" s="219"/>
      <c r="IK40" s="219"/>
      <c r="IL40" s="219"/>
      <c r="IM40" s="219"/>
      <c r="IN40" s="219"/>
      <c r="IO40" s="219"/>
      <c r="IP40" s="219"/>
      <c r="IQ40" s="219"/>
      <c r="IR40" s="219"/>
      <c r="IS40" s="219"/>
      <c r="IT40" s="219"/>
      <c r="IU40" s="219"/>
      <c r="IV40" s="219"/>
      <c r="IW40" s="219"/>
      <c r="IX40" s="219"/>
      <c r="IY40" s="219"/>
      <c r="IZ40" s="219"/>
      <c r="JA40" s="219"/>
      <c r="JB40" s="219"/>
      <c r="JC40" s="219"/>
      <c r="JD40" s="219"/>
      <c r="JE40" s="219"/>
      <c r="JF40" s="219"/>
      <c r="JG40" s="219"/>
      <c r="JH40" s="219"/>
      <c r="JI40" s="219"/>
      <c r="JJ40" s="219"/>
      <c r="JK40" s="219"/>
      <c r="JL40" s="219"/>
      <c r="JM40" s="219"/>
      <c r="JN40" s="219"/>
      <c r="JO40" s="219"/>
      <c r="JP40" s="219"/>
      <c r="JQ40" s="219"/>
      <c r="JR40" s="219"/>
    </row>
    <row r="41" spans="1:278" ht="119.25" customHeight="1" thickBot="1">
      <c r="A41" s="537"/>
      <c r="B41" s="427"/>
      <c r="C41" s="173" t="str">
        <f>'5- Identificación de Riesgos'!D41</f>
        <v>2. Falta de seguimiento en el correo electrónico de las solicitudes o escritos de acusación recibidos.</v>
      </c>
      <c r="D41" s="166"/>
      <c r="E41" s="172" t="s">
        <v>524</v>
      </c>
      <c r="F41" s="158" t="s">
        <v>331</v>
      </c>
      <c r="G41" s="158" t="s">
        <v>331</v>
      </c>
      <c r="H41" s="158" t="s">
        <v>331</v>
      </c>
      <c r="I41" s="158" t="s">
        <v>331</v>
      </c>
      <c r="J41" s="162">
        <f t="shared" si="2"/>
        <v>1</v>
      </c>
      <c r="K41" s="533"/>
      <c r="L41" s="158" t="str">
        <f>'5- Identificación de Riesgos'!I41</f>
        <v>Interrupción o afectación en la prestación del servicio judicial</v>
      </c>
      <c r="M41" s="319" t="s">
        <v>532</v>
      </c>
      <c r="N41" s="157" t="s">
        <v>331</v>
      </c>
      <c r="O41" s="157" t="s">
        <v>330</v>
      </c>
      <c r="P41" s="157" t="s">
        <v>331</v>
      </c>
      <c r="Q41" s="157" t="s">
        <v>331</v>
      </c>
      <c r="R41" s="162">
        <f t="shared" si="3"/>
        <v>0.6</v>
      </c>
      <c r="S41" s="533"/>
      <c r="T41" s="478"/>
      <c r="U41" s="427"/>
      <c r="V41" s="468"/>
    </row>
    <row r="42" spans="1:278" ht="144.75" customHeight="1" thickBot="1">
      <c r="A42" s="537"/>
      <c r="B42" s="427"/>
      <c r="C42" s="173" t="str">
        <f>'5- Identificación de Riesgos'!D42</f>
        <v xml:space="preserve">3. Falta de personal para atender el  volúmen de solicitudes recibidas. </v>
      </c>
      <c r="D42" s="166"/>
      <c r="E42" s="172" t="s">
        <v>511</v>
      </c>
      <c r="F42" s="158" t="s">
        <v>331</v>
      </c>
      <c r="G42" s="158" t="s">
        <v>331</v>
      </c>
      <c r="H42" s="158" t="s">
        <v>331</v>
      </c>
      <c r="I42" s="158" t="s">
        <v>331</v>
      </c>
      <c r="J42" s="162">
        <f t="shared" si="2"/>
        <v>1</v>
      </c>
      <c r="K42" s="533"/>
      <c r="L42" s="158" t="str">
        <f>'5- Identificación de Riesgos'!I42</f>
        <v>Incumplimiento de las metas establecidas</v>
      </c>
      <c r="M42" s="174" t="s">
        <v>533</v>
      </c>
      <c r="N42" s="158" t="s">
        <v>331</v>
      </c>
      <c r="O42" s="158" t="s">
        <v>331</v>
      </c>
      <c r="P42" s="158" t="s">
        <v>331</v>
      </c>
      <c r="Q42" s="158" t="s">
        <v>331</v>
      </c>
      <c r="R42" s="162">
        <f t="shared" si="3"/>
        <v>1</v>
      </c>
      <c r="S42" s="533"/>
      <c r="T42" s="478"/>
      <c r="U42" s="427"/>
      <c r="V42" s="468"/>
    </row>
    <row r="43" spans="1:278" ht="130.5" customHeight="1">
      <c r="A43" s="537"/>
      <c r="B43" s="427"/>
      <c r="C43" s="173" t="str">
        <f>'5- Identificación de Riesgos'!D43</f>
        <v>4. Falta de comunicación oportuna a los grupos de reparto de las novedades de los juzgados.</v>
      </c>
      <c r="D43" s="166"/>
      <c r="E43" s="172" t="s">
        <v>525</v>
      </c>
      <c r="F43" s="158" t="s">
        <v>331</v>
      </c>
      <c r="G43" s="158" t="s">
        <v>331</v>
      </c>
      <c r="H43" s="158" t="s">
        <v>331</v>
      </c>
      <c r="I43" s="158" t="s">
        <v>331</v>
      </c>
      <c r="J43" s="162">
        <f t="shared" si="2"/>
        <v>1</v>
      </c>
      <c r="K43" s="533"/>
      <c r="L43" s="158">
        <f>'5- Identificación de Riesgos'!I43</f>
        <v>0</v>
      </c>
      <c r="M43" s="179"/>
      <c r="N43" s="158"/>
      <c r="O43" s="158"/>
      <c r="P43" s="158"/>
      <c r="Q43" s="158"/>
      <c r="R43" s="162">
        <f t="shared" si="3"/>
        <v>0</v>
      </c>
      <c r="S43" s="533"/>
      <c r="T43" s="478"/>
      <c r="U43" s="427"/>
      <c r="V43" s="468"/>
    </row>
    <row r="44" spans="1:278" ht="142.5" customHeight="1">
      <c r="A44" s="537"/>
      <c r="B44" s="427"/>
      <c r="C44" s="173" t="str">
        <f>'5- Identificación de Riesgos'!D44</f>
        <v>5. Errores humanos</v>
      </c>
      <c r="D44" s="166"/>
      <c r="E44" s="166"/>
      <c r="F44" s="158"/>
      <c r="G44" s="158"/>
      <c r="H44" s="158"/>
      <c r="I44" s="158"/>
      <c r="J44" s="162">
        <f t="shared" si="2"/>
        <v>0</v>
      </c>
      <c r="K44" s="533"/>
      <c r="L44" s="158">
        <f>'5- Identificación de Riesgos'!I44</f>
        <v>0</v>
      </c>
      <c r="M44" s="179"/>
      <c r="N44" s="158"/>
      <c r="O44" s="158"/>
      <c r="P44" s="158"/>
      <c r="Q44" s="158"/>
      <c r="R44" s="162">
        <f t="shared" si="3"/>
        <v>0</v>
      </c>
      <c r="S44" s="533"/>
      <c r="T44" s="478"/>
      <c r="U44" s="427"/>
      <c r="V44" s="468"/>
    </row>
    <row r="45" spans="1:278">
      <c r="A45" s="537"/>
      <c r="B45" s="427"/>
      <c r="C45" s="173">
        <f>'5- Identificación de Riesgos'!D45</f>
        <v>0</v>
      </c>
      <c r="D45" s="166"/>
      <c r="E45" s="174"/>
      <c r="F45" s="158"/>
      <c r="G45" s="158"/>
      <c r="H45" s="158"/>
      <c r="I45" s="158"/>
      <c r="J45" s="162">
        <f t="shared" si="2"/>
        <v>0</v>
      </c>
      <c r="K45" s="533"/>
      <c r="L45" s="158">
        <f>'5- Identificación de Riesgos'!I45</f>
        <v>0</v>
      </c>
      <c r="M45" s="179"/>
      <c r="N45" s="158"/>
      <c r="O45" s="158"/>
      <c r="P45" s="158"/>
      <c r="Q45" s="158"/>
      <c r="R45" s="162">
        <f t="shared" si="3"/>
        <v>0</v>
      </c>
      <c r="S45" s="533"/>
      <c r="T45" s="478"/>
      <c r="U45" s="427"/>
      <c r="V45" s="468"/>
    </row>
    <row r="46" spans="1:278">
      <c r="A46" s="537"/>
      <c r="B46" s="427"/>
      <c r="C46" s="173">
        <f>'5- Identificación de Riesgos'!D46</f>
        <v>0</v>
      </c>
      <c r="D46" s="166"/>
      <c r="E46" s="174"/>
      <c r="F46" s="158"/>
      <c r="G46" s="158"/>
      <c r="H46" s="158"/>
      <c r="I46" s="158"/>
      <c r="J46" s="162">
        <f t="shared" si="2"/>
        <v>0</v>
      </c>
      <c r="K46" s="533"/>
      <c r="L46" s="158">
        <f>'5- Identificación de Riesgos'!I46</f>
        <v>0</v>
      </c>
      <c r="M46" s="179"/>
      <c r="N46" s="158"/>
      <c r="O46" s="158"/>
      <c r="P46" s="158"/>
      <c r="Q46" s="158"/>
      <c r="R46" s="162">
        <f t="shared" si="3"/>
        <v>0</v>
      </c>
      <c r="S46" s="533"/>
      <c r="T46" s="478"/>
      <c r="U46" s="427"/>
      <c r="V46" s="468"/>
    </row>
    <row r="47" spans="1:278">
      <c r="A47" s="537"/>
      <c r="B47" s="427"/>
      <c r="C47" s="173">
        <f>'5- Identificación de Riesgos'!D47</f>
        <v>0</v>
      </c>
      <c r="D47" s="166"/>
      <c r="E47" s="174"/>
      <c r="F47" s="158"/>
      <c r="G47" s="158"/>
      <c r="H47" s="158"/>
      <c r="I47" s="158"/>
      <c r="J47" s="162">
        <f t="shared" si="2"/>
        <v>0</v>
      </c>
      <c r="K47" s="533"/>
      <c r="L47" s="158">
        <f>'5- Identificación de Riesgos'!I47</f>
        <v>0</v>
      </c>
      <c r="M47" s="179"/>
      <c r="N47" s="158"/>
      <c r="O47" s="158"/>
      <c r="P47" s="158"/>
      <c r="Q47" s="158"/>
      <c r="R47" s="162">
        <f t="shared" si="3"/>
        <v>0</v>
      </c>
      <c r="S47" s="533"/>
      <c r="T47" s="478"/>
      <c r="U47" s="427"/>
      <c r="V47" s="468"/>
    </row>
    <row r="48" spans="1:278">
      <c r="A48" s="537"/>
      <c r="B48" s="427"/>
      <c r="C48" s="173">
        <f>'5- Identificación de Riesgos'!D48</f>
        <v>0</v>
      </c>
      <c r="D48" s="166"/>
      <c r="E48" s="174"/>
      <c r="F48" s="158"/>
      <c r="G48" s="158"/>
      <c r="H48" s="158"/>
      <c r="I48" s="158"/>
      <c r="J48" s="162">
        <f t="shared" si="2"/>
        <v>0</v>
      </c>
      <c r="K48" s="533"/>
      <c r="L48" s="158">
        <f>'5- Identificación de Riesgos'!I48</f>
        <v>0</v>
      </c>
      <c r="M48" s="179"/>
      <c r="N48" s="158"/>
      <c r="O48" s="158"/>
      <c r="P48" s="158"/>
      <c r="Q48" s="158"/>
      <c r="R48" s="162">
        <f t="shared" si="3"/>
        <v>0</v>
      </c>
      <c r="S48" s="533"/>
      <c r="T48" s="478"/>
      <c r="U48" s="427"/>
      <c r="V48" s="468"/>
    </row>
    <row r="49" spans="1:278" s="222" customFormat="1" ht="15.75" thickBot="1">
      <c r="A49" s="538"/>
      <c r="B49" s="428"/>
      <c r="C49" s="175">
        <f>'5- Identificación de Riesgos'!D49</f>
        <v>0</v>
      </c>
      <c r="D49" s="168"/>
      <c r="E49" s="177"/>
      <c r="F49" s="159"/>
      <c r="G49" s="159"/>
      <c r="H49" s="159"/>
      <c r="I49" s="159"/>
      <c r="J49" s="163">
        <f t="shared" si="2"/>
        <v>0</v>
      </c>
      <c r="K49" s="539"/>
      <c r="L49" s="159"/>
      <c r="M49" s="180"/>
      <c r="N49" s="159"/>
      <c r="O49" s="159"/>
      <c r="P49" s="159"/>
      <c r="Q49" s="159"/>
      <c r="R49" s="163">
        <f t="shared" si="3"/>
        <v>0</v>
      </c>
      <c r="S49" s="539"/>
      <c r="T49" s="479"/>
      <c r="U49" s="428"/>
      <c r="V49" s="469"/>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1"/>
      <c r="AY49" s="221"/>
      <c r="AZ49" s="221"/>
      <c r="BA49" s="221"/>
      <c r="BB49" s="221"/>
      <c r="BC49" s="221"/>
      <c r="BD49" s="221"/>
      <c r="BE49" s="221"/>
      <c r="BF49" s="221"/>
      <c r="BG49" s="221"/>
      <c r="BH49" s="221"/>
      <c r="BI49" s="221"/>
      <c r="BJ49" s="221"/>
      <c r="BK49" s="221"/>
      <c r="BL49" s="221"/>
      <c r="BM49" s="221"/>
      <c r="BN49" s="221"/>
      <c r="BO49" s="221"/>
      <c r="BP49" s="221"/>
      <c r="BQ49" s="221"/>
      <c r="BR49" s="221"/>
      <c r="BS49" s="221"/>
      <c r="BT49" s="221"/>
      <c r="BU49" s="221"/>
      <c r="BV49" s="221"/>
      <c r="BW49" s="221"/>
      <c r="BX49" s="221"/>
      <c r="BY49" s="221"/>
      <c r="BZ49" s="221"/>
      <c r="CA49" s="221"/>
      <c r="CB49" s="221"/>
      <c r="CC49" s="221"/>
      <c r="CD49" s="221"/>
      <c r="CE49" s="221"/>
      <c r="CF49" s="221"/>
      <c r="CG49" s="221"/>
      <c r="CH49" s="221"/>
      <c r="CI49" s="221"/>
      <c r="CJ49" s="221"/>
      <c r="CK49" s="221"/>
      <c r="CL49" s="221"/>
      <c r="CM49" s="221"/>
      <c r="CN49" s="221"/>
      <c r="CO49" s="221"/>
      <c r="CP49" s="221"/>
      <c r="CQ49" s="221"/>
      <c r="CR49" s="221"/>
      <c r="CS49" s="221"/>
      <c r="CT49" s="221"/>
      <c r="CU49" s="221"/>
      <c r="CV49" s="221"/>
      <c r="CW49" s="221"/>
      <c r="CX49" s="221"/>
      <c r="CY49" s="221"/>
      <c r="CZ49" s="221"/>
      <c r="DA49" s="221"/>
      <c r="DB49" s="221"/>
      <c r="DC49" s="221"/>
      <c r="DD49" s="221"/>
      <c r="DE49" s="221"/>
      <c r="DF49" s="221"/>
      <c r="DG49" s="221"/>
      <c r="DH49" s="221"/>
      <c r="DI49" s="221"/>
      <c r="DJ49" s="221"/>
      <c r="DK49" s="221"/>
      <c r="DL49" s="221"/>
      <c r="DM49" s="221"/>
      <c r="DN49" s="221"/>
      <c r="DO49" s="221"/>
      <c r="DP49" s="221"/>
      <c r="DQ49" s="221"/>
      <c r="DR49" s="221"/>
      <c r="DS49" s="221"/>
      <c r="DT49" s="221"/>
      <c r="DU49" s="221"/>
      <c r="DV49" s="221"/>
      <c r="DW49" s="221"/>
      <c r="DX49" s="221"/>
      <c r="DY49" s="221"/>
      <c r="DZ49" s="221"/>
      <c r="EA49" s="221"/>
      <c r="EB49" s="221"/>
      <c r="EC49" s="221"/>
      <c r="ED49" s="221"/>
      <c r="EE49" s="221"/>
      <c r="EF49" s="221"/>
      <c r="EG49" s="221"/>
      <c r="EH49" s="221"/>
      <c r="EI49" s="221"/>
      <c r="EJ49" s="221"/>
      <c r="EK49" s="221"/>
      <c r="EL49" s="221"/>
      <c r="EM49" s="221"/>
      <c r="EN49" s="221"/>
      <c r="EO49" s="221"/>
      <c r="EP49" s="221"/>
      <c r="EQ49" s="221"/>
      <c r="ER49" s="221"/>
      <c r="ES49" s="221"/>
      <c r="ET49" s="221"/>
      <c r="EU49" s="221"/>
      <c r="EV49" s="221"/>
      <c r="EW49" s="221"/>
      <c r="EX49" s="221"/>
      <c r="EY49" s="221"/>
      <c r="EZ49" s="221"/>
      <c r="FA49" s="221"/>
      <c r="FB49" s="221"/>
      <c r="FC49" s="221"/>
      <c r="FD49" s="221"/>
      <c r="FE49" s="221"/>
      <c r="FF49" s="221"/>
      <c r="FG49" s="221"/>
      <c r="FH49" s="221"/>
      <c r="FI49" s="221"/>
      <c r="FJ49" s="221"/>
      <c r="FK49" s="221"/>
      <c r="FL49" s="221"/>
      <c r="FM49" s="221"/>
      <c r="FN49" s="221"/>
      <c r="FO49" s="221"/>
      <c r="FP49" s="221"/>
      <c r="FQ49" s="221"/>
      <c r="FR49" s="221"/>
      <c r="FS49" s="221"/>
      <c r="FT49" s="221"/>
      <c r="FU49" s="221"/>
      <c r="FV49" s="221"/>
      <c r="FW49" s="221"/>
      <c r="FX49" s="221"/>
      <c r="FY49" s="221"/>
      <c r="FZ49" s="221"/>
      <c r="GA49" s="221"/>
      <c r="GB49" s="221"/>
      <c r="GC49" s="221"/>
      <c r="GD49" s="221"/>
      <c r="GE49" s="221"/>
      <c r="GF49" s="221"/>
      <c r="GG49" s="221"/>
      <c r="GH49" s="221"/>
      <c r="GI49" s="221"/>
      <c r="GJ49" s="221"/>
      <c r="GK49" s="221"/>
      <c r="GL49" s="221"/>
      <c r="GM49" s="221"/>
      <c r="GN49" s="221"/>
      <c r="GO49" s="221"/>
      <c r="GP49" s="221"/>
      <c r="GQ49" s="221"/>
      <c r="GR49" s="221"/>
      <c r="GS49" s="221"/>
      <c r="GT49" s="221"/>
      <c r="GU49" s="221"/>
      <c r="GV49" s="221"/>
      <c r="GW49" s="221"/>
      <c r="GX49" s="221"/>
      <c r="GY49" s="221"/>
      <c r="GZ49" s="221"/>
      <c r="HA49" s="221"/>
      <c r="HB49" s="221"/>
      <c r="HC49" s="221"/>
      <c r="HD49" s="221"/>
      <c r="HE49" s="221"/>
      <c r="HF49" s="221"/>
      <c r="HG49" s="221"/>
      <c r="HH49" s="221"/>
      <c r="HI49" s="221"/>
      <c r="HJ49" s="221"/>
      <c r="HK49" s="221"/>
      <c r="HL49" s="221"/>
      <c r="HM49" s="221"/>
      <c r="HN49" s="221"/>
      <c r="HO49" s="221"/>
      <c r="HP49" s="221"/>
      <c r="HQ49" s="221"/>
      <c r="HR49" s="221"/>
      <c r="HS49" s="221"/>
      <c r="HT49" s="221"/>
      <c r="HU49" s="221"/>
      <c r="HV49" s="221"/>
      <c r="HW49" s="221"/>
      <c r="HX49" s="221"/>
      <c r="HY49" s="221"/>
      <c r="HZ49" s="221"/>
      <c r="IA49" s="221"/>
      <c r="IB49" s="221"/>
      <c r="IC49" s="221"/>
      <c r="ID49" s="221"/>
      <c r="IE49" s="221"/>
      <c r="IF49" s="221"/>
      <c r="IG49" s="221"/>
      <c r="IH49" s="221"/>
      <c r="II49" s="221"/>
      <c r="IJ49" s="221"/>
      <c r="IK49" s="221"/>
      <c r="IL49" s="221"/>
      <c r="IM49" s="221"/>
      <c r="IN49" s="221"/>
      <c r="IO49" s="221"/>
      <c r="IP49" s="221"/>
      <c r="IQ49" s="221"/>
      <c r="IR49" s="221"/>
      <c r="IS49" s="221"/>
      <c r="IT49" s="221"/>
      <c r="IU49" s="221"/>
      <c r="IV49" s="221"/>
      <c r="IW49" s="221"/>
      <c r="IX49" s="221"/>
      <c r="IY49" s="221"/>
      <c r="IZ49" s="221"/>
      <c r="JA49" s="221"/>
      <c r="JB49" s="221"/>
      <c r="JC49" s="221"/>
      <c r="JD49" s="221"/>
      <c r="JE49" s="221"/>
      <c r="JF49" s="221"/>
      <c r="JG49" s="221"/>
      <c r="JH49" s="221"/>
      <c r="JI49" s="221"/>
      <c r="JJ49" s="221"/>
      <c r="JK49" s="221"/>
      <c r="JL49" s="221"/>
      <c r="JM49" s="221"/>
      <c r="JN49" s="221"/>
      <c r="JO49" s="221"/>
      <c r="JP49" s="221"/>
      <c r="JQ49" s="221"/>
      <c r="JR49" s="221"/>
    </row>
    <row r="50" spans="1:278" ht="209.25" customHeight="1" thickBot="1">
      <c r="A50" s="536">
        <v>5</v>
      </c>
      <c r="B50" s="426" t="str">
        <f>'5- Identificación de Riesgos'!B50</f>
        <v>Pérdida de documentos</v>
      </c>
      <c r="C50" s="173" t="str">
        <f>'5- Identificación de Riesgos'!D50</f>
        <v xml:space="preserve">1. Falta de implementación del expediente electrónico en todas las dependencias y juzgados.
</v>
      </c>
      <c r="D50" s="165"/>
      <c r="E50" s="309" t="s">
        <v>545</v>
      </c>
      <c r="F50" s="157" t="s">
        <v>331</v>
      </c>
      <c r="G50" s="157" t="s">
        <v>331</v>
      </c>
      <c r="H50" s="157" t="s">
        <v>331</v>
      </c>
      <c r="I50" s="157" t="s">
        <v>331</v>
      </c>
      <c r="J50" s="164">
        <f t="shared" si="2"/>
        <v>1</v>
      </c>
      <c r="K50" s="532">
        <f>AVERAGE(J50:J59)</f>
        <v>0.25</v>
      </c>
      <c r="L50" s="317" t="str">
        <f>'5- Identificación de Riesgos'!I50</f>
        <v>Interrupción o afectación en la prestación del servicio judicial</v>
      </c>
      <c r="M50" s="309" t="s">
        <v>535</v>
      </c>
      <c r="N50" s="157" t="s">
        <v>331</v>
      </c>
      <c r="O50" s="157" t="s">
        <v>330</v>
      </c>
      <c r="P50" s="157" t="s">
        <v>331</v>
      </c>
      <c r="Q50" s="157" t="s">
        <v>331</v>
      </c>
      <c r="R50" s="164">
        <f t="shared" si="3"/>
        <v>0.6</v>
      </c>
      <c r="S50" s="532">
        <f>AVERAGE(R50:R59)</f>
        <v>0.06</v>
      </c>
      <c r="T50" s="477"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426"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Mayor - 4</v>
      </c>
      <c r="V50" s="467" t="str">
        <f>CONCATENATE(VLOOKUP((LEFT(T50,LEN(T50)-4)&amp;LEFT(U50,LEN(U50)-4)),'9- Matriz de Calor '!$D$18:$E$42,2,0)," - ",RIGHT(T50,1)*RIGHT(U50,1))</f>
        <v>Alto  - 4</v>
      </c>
    </row>
    <row r="51" spans="1:278" ht="180" customHeight="1">
      <c r="A51" s="537"/>
      <c r="B51" s="427"/>
      <c r="C51" s="173" t="str">
        <f>'5- Identificación de Riesgos'!D51</f>
        <v>2.Falta de software institucional estandarizado para  el control del archivo de expedientes físicos en las bodegas del SPA Bogotá.</v>
      </c>
      <c r="D51" s="166"/>
      <c r="E51" s="309" t="s">
        <v>546</v>
      </c>
      <c r="F51" s="157" t="s">
        <v>331</v>
      </c>
      <c r="G51" s="157" t="s">
        <v>331</v>
      </c>
      <c r="H51" s="157" t="s">
        <v>331</v>
      </c>
      <c r="I51" s="157" t="s">
        <v>331</v>
      </c>
      <c r="J51" s="162">
        <f t="shared" si="2"/>
        <v>1</v>
      </c>
      <c r="K51" s="533"/>
      <c r="L51" s="158">
        <f>'5- Identificación de Riesgos'!I51</f>
        <v>0</v>
      </c>
      <c r="M51" s="209"/>
      <c r="N51" s="158"/>
      <c r="O51" s="158"/>
      <c r="P51" s="158"/>
      <c r="Q51" s="158"/>
      <c r="R51" s="162">
        <f t="shared" si="3"/>
        <v>0</v>
      </c>
      <c r="S51" s="533"/>
      <c r="T51" s="478"/>
      <c r="U51" s="427"/>
      <c r="V51" s="468"/>
    </row>
    <row r="52" spans="1:278" ht="63.75" customHeight="1">
      <c r="A52" s="537"/>
      <c r="B52" s="427"/>
      <c r="C52" s="173" t="str">
        <f>'5- Identificación de Riesgos'!D52</f>
        <v>3.Inaplicabilidad de las Tablas de Retención Documental (TRD) para el archivo de expedientes físicos en el SPA Bogotá.</v>
      </c>
      <c r="D52" s="166"/>
      <c r="E52" s="174"/>
      <c r="F52" s="158"/>
      <c r="G52" s="158"/>
      <c r="H52" s="158"/>
      <c r="I52" s="158"/>
      <c r="J52" s="162">
        <f t="shared" si="2"/>
        <v>0</v>
      </c>
      <c r="K52" s="533"/>
      <c r="L52" s="158">
        <f>'5- Identificación de Riesgos'!I52</f>
        <v>0</v>
      </c>
      <c r="M52" s="179"/>
      <c r="N52" s="158"/>
      <c r="O52" s="158"/>
      <c r="P52" s="158"/>
      <c r="Q52" s="158"/>
      <c r="R52" s="162">
        <f t="shared" si="3"/>
        <v>0</v>
      </c>
      <c r="S52" s="533"/>
      <c r="T52" s="478"/>
      <c r="U52" s="427"/>
      <c r="V52" s="468"/>
    </row>
    <row r="53" spans="1:278" ht="57" customHeight="1">
      <c r="A53" s="537"/>
      <c r="B53" s="427"/>
      <c r="C53" s="173" t="str">
        <f>'5- Identificación de Riesgos'!D53</f>
        <v>4.Volumen excesivo de ingreso de expedientes para el personal asignado,  generando demoras en la organización de los expedientes.</v>
      </c>
      <c r="D53" s="166"/>
      <c r="E53" s="174"/>
      <c r="F53" s="158"/>
      <c r="G53" s="158"/>
      <c r="H53" s="158"/>
      <c r="I53" s="158"/>
      <c r="J53" s="162">
        <f t="shared" si="2"/>
        <v>0</v>
      </c>
      <c r="K53" s="533"/>
      <c r="L53" s="158">
        <f>'5- Identificación de Riesgos'!I53</f>
        <v>0</v>
      </c>
      <c r="M53" s="179"/>
      <c r="N53" s="158"/>
      <c r="O53" s="158"/>
      <c r="P53" s="158"/>
      <c r="Q53" s="158"/>
      <c r="R53" s="162">
        <f t="shared" si="3"/>
        <v>0</v>
      </c>
      <c r="S53" s="533"/>
      <c r="T53" s="478"/>
      <c r="U53" s="427"/>
      <c r="V53" s="468"/>
    </row>
    <row r="54" spans="1:278" ht="30">
      <c r="A54" s="537"/>
      <c r="B54" s="427"/>
      <c r="C54" s="173" t="str">
        <f>'5- Identificación de Riesgos'!D54</f>
        <v>5. Ciberataques</v>
      </c>
      <c r="D54" s="166"/>
      <c r="E54" s="166" t="s">
        <v>514</v>
      </c>
      <c r="F54" s="158" t="s">
        <v>331</v>
      </c>
      <c r="G54" s="158" t="s">
        <v>331</v>
      </c>
      <c r="H54" s="158" t="s">
        <v>330</v>
      </c>
      <c r="I54" s="158" t="s">
        <v>330</v>
      </c>
      <c r="J54" s="162">
        <f t="shared" si="2"/>
        <v>0.5</v>
      </c>
      <c r="K54" s="533"/>
      <c r="L54" s="158">
        <f>'5- Identificación de Riesgos'!I54</f>
        <v>0</v>
      </c>
      <c r="M54" s="179"/>
      <c r="N54" s="158"/>
      <c r="O54" s="158"/>
      <c r="P54" s="158"/>
      <c r="Q54" s="158"/>
      <c r="R54" s="162">
        <f t="shared" si="3"/>
        <v>0</v>
      </c>
      <c r="S54" s="533"/>
      <c r="T54" s="478"/>
      <c r="U54" s="427"/>
      <c r="V54" s="468"/>
    </row>
    <row r="55" spans="1:278" ht="30">
      <c r="A55" s="537"/>
      <c r="B55" s="427"/>
      <c r="C55" s="173" t="str">
        <f>'5- Identificación de Riesgos'!D90</f>
        <v>1. Fallas de seguridad de la información en el diseño de aplicativos internos.</v>
      </c>
      <c r="D55" s="166"/>
      <c r="E55" s="174"/>
      <c r="F55" s="158"/>
      <c r="G55" s="158"/>
      <c r="H55" s="158"/>
      <c r="I55" s="158"/>
      <c r="J55" s="162">
        <f t="shared" si="2"/>
        <v>0</v>
      </c>
      <c r="K55" s="533"/>
      <c r="L55" s="158">
        <f>'5- Identificación de Riesgos'!I55</f>
        <v>0</v>
      </c>
      <c r="M55" s="179"/>
      <c r="N55" s="158"/>
      <c r="O55" s="158"/>
      <c r="P55" s="158"/>
      <c r="Q55" s="158"/>
      <c r="R55" s="162">
        <f t="shared" si="3"/>
        <v>0</v>
      </c>
      <c r="S55" s="533"/>
      <c r="T55" s="478"/>
      <c r="U55" s="427"/>
      <c r="V55" s="468"/>
    </row>
    <row r="56" spans="1:278">
      <c r="A56" s="537"/>
      <c r="B56" s="427"/>
      <c r="C56" s="173">
        <f>'5- Identificación de Riesgos'!D56</f>
        <v>0</v>
      </c>
      <c r="D56" s="166"/>
      <c r="E56" s="174"/>
      <c r="F56" s="158"/>
      <c r="G56" s="158"/>
      <c r="H56" s="158"/>
      <c r="I56" s="158"/>
      <c r="J56" s="162">
        <f t="shared" si="2"/>
        <v>0</v>
      </c>
      <c r="K56" s="533"/>
      <c r="L56" s="158">
        <f>'5- Identificación de Riesgos'!I56</f>
        <v>0</v>
      </c>
      <c r="M56" s="179"/>
      <c r="N56" s="158"/>
      <c r="O56" s="158"/>
      <c r="P56" s="158"/>
      <c r="Q56" s="158"/>
      <c r="R56" s="162">
        <f t="shared" si="3"/>
        <v>0</v>
      </c>
      <c r="S56" s="533"/>
      <c r="T56" s="478"/>
      <c r="U56" s="427"/>
      <c r="V56" s="468"/>
    </row>
    <row r="57" spans="1:278">
      <c r="A57" s="537"/>
      <c r="B57" s="427"/>
      <c r="C57" s="173">
        <f>'5- Identificación de Riesgos'!D57</f>
        <v>0</v>
      </c>
      <c r="D57" s="166"/>
      <c r="E57" s="174"/>
      <c r="F57" s="158"/>
      <c r="G57" s="158"/>
      <c r="H57" s="158"/>
      <c r="I57" s="158"/>
      <c r="J57" s="162">
        <f t="shared" si="2"/>
        <v>0</v>
      </c>
      <c r="K57" s="533"/>
      <c r="L57" s="158">
        <f>'5- Identificación de Riesgos'!I57</f>
        <v>0</v>
      </c>
      <c r="M57" s="179"/>
      <c r="N57" s="158"/>
      <c r="O57" s="158"/>
      <c r="P57" s="158"/>
      <c r="Q57" s="158"/>
      <c r="R57" s="162">
        <f t="shared" si="3"/>
        <v>0</v>
      </c>
      <c r="S57" s="533"/>
      <c r="T57" s="478"/>
      <c r="U57" s="427"/>
      <c r="V57" s="468"/>
    </row>
    <row r="58" spans="1:278">
      <c r="A58" s="537"/>
      <c r="B58" s="427"/>
      <c r="C58" s="173">
        <f>'5- Identificación de Riesgos'!D58</f>
        <v>0</v>
      </c>
      <c r="D58" s="166"/>
      <c r="E58" s="174"/>
      <c r="F58" s="158"/>
      <c r="G58" s="158"/>
      <c r="H58" s="158"/>
      <c r="I58" s="158"/>
      <c r="J58" s="162">
        <f t="shared" si="2"/>
        <v>0</v>
      </c>
      <c r="K58" s="533"/>
      <c r="L58" s="158">
        <f>'5- Identificación de Riesgos'!I58</f>
        <v>0</v>
      </c>
      <c r="M58" s="179"/>
      <c r="N58" s="158"/>
      <c r="O58" s="158"/>
      <c r="P58" s="158"/>
      <c r="Q58" s="158"/>
      <c r="R58" s="162">
        <f t="shared" si="3"/>
        <v>0</v>
      </c>
      <c r="S58" s="533"/>
      <c r="T58" s="478"/>
      <c r="U58" s="427"/>
      <c r="V58" s="468"/>
    </row>
    <row r="59" spans="1:278" ht="15.75" thickBot="1">
      <c r="A59" s="538"/>
      <c r="B59" s="428"/>
      <c r="C59" s="175">
        <f>'5- Identificación de Riesgos'!D59</f>
        <v>0</v>
      </c>
      <c r="D59" s="168"/>
      <c r="E59" s="177"/>
      <c r="F59" s="159"/>
      <c r="G59" s="159"/>
      <c r="H59" s="159"/>
      <c r="I59" s="159"/>
      <c r="J59" s="163">
        <f t="shared" si="2"/>
        <v>0</v>
      </c>
      <c r="K59" s="539"/>
      <c r="L59" s="159">
        <f>'5- Identificación de Riesgos'!I59</f>
        <v>0</v>
      </c>
      <c r="M59" s="180"/>
      <c r="N59" s="159"/>
      <c r="O59" s="159"/>
      <c r="P59" s="159"/>
      <c r="Q59" s="159"/>
      <c r="R59" s="163">
        <f t="shared" si="3"/>
        <v>0</v>
      </c>
      <c r="S59" s="539"/>
      <c r="T59" s="479"/>
      <c r="U59" s="428"/>
      <c r="V59" s="469"/>
    </row>
    <row r="60" spans="1:278" ht="166.5" thickBot="1">
      <c r="A60" s="579">
        <v>6</v>
      </c>
      <c r="B60" s="426" t="str">
        <f>'5- Identificación de Riesgos'!B60</f>
        <v>Recibir , ofrecer, prometer , entregar o aceptar dádivas o beneficios a nombre propio o de terceros para  expedir, alterar, retener , extraviar o entregar  documentos  sin el lleno de requisitos legales.</v>
      </c>
      <c r="C60" s="171" t="str">
        <f>'5- Identificación de Riesgos'!D60</f>
        <v>1.Falta de ética  de los servidores judiciales.</v>
      </c>
      <c r="D60" s="165"/>
      <c r="E60" s="309" t="s">
        <v>515</v>
      </c>
      <c r="F60" s="157" t="s">
        <v>331</v>
      </c>
      <c r="G60" s="157" t="s">
        <v>330</v>
      </c>
      <c r="H60" s="157" t="s">
        <v>331</v>
      </c>
      <c r="I60" s="157" t="s">
        <v>331</v>
      </c>
      <c r="J60" s="164">
        <f t="shared" ref="J60:J67" si="4">COUNTIF(F60:I60,"SI")/4</f>
        <v>0.75</v>
      </c>
      <c r="K60" s="532">
        <f>AVERAGE(J60:J67)</f>
        <v>0.34375</v>
      </c>
      <c r="L60" s="160" t="str">
        <f>'5- Identificación de Riesgos'!I60</f>
        <v>Afectación de reputacion,imagén,  credibilidad, satisfacción de usuarios y PI</v>
      </c>
      <c r="M60" s="312" t="s">
        <v>493</v>
      </c>
      <c r="N60" s="157" t="s">
        <v>330</v>
      </c>
      <c r="O60" s="157" t="s">
        <v>330</v>
      </c>
      <c r="P60" s="157" t="s">
        <v>331</v>
      </c>
      <c r="Q60" s="157" t="s">
        <v>331</v>
      </c>
      <c r="R60" s="164">
        <f t="shared" ref="R60:R67" si="5">SUM(COUNTIF(N60,"SI")*25%,COUNTIF(O60,"SI")*40%,COUNTIF(P60,"SI")*25%,COUNTIF(Q60,"SI")*10%)</f>
        <v>0.35</v>
      </c>
      <c r="S60" s="582">
        <f>AVERAGE(R60:R69)</f>
        <v>3.4999999999999996E-2</v>
      </c>
      <c r="T60" s="423"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455"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Catastrófico - 5</v>
      </c>
      <c r="V60" s="429" t="str">
        <f>CONCATENATE(VLOOKUP((LEFT(T60,LEN(T60)-4)&amp;LEFT(U60,LEN(U60)-4)),'9- Matriz de Calor '!$D$18:$E$42,2,0)," - ",RIGHT(T60,1)*RIGHT(U60,1))</f>
        <v>Extremo - 5</v>
      </c>
    </row>
    <row r="61" spans="1:278" ht="142.5" customHeight="1" thickBot="1">
      <c r="A61" s="580"/>
      <c r="B61" s="427"/>
      <c r="C61" s="173" t="str">
        <f>'5- Identificación de Riesgos'!D61</f>
        <v>2.Fallas en los controles de los procesos.</v>
      </c>
      <c r="D61" s="166"/>
      <c r="E61" s="172" t="s">
        <v>512</v>
      </c>
      <c r="F61" s="158" t="s">
        <v>331</v>
      </c>
      <c r="G61" s="158" t="s">
        <v>331</v>
      </c>
      <c r="H61" s="158" t="s">
        <v>331</v>
      </c>
      <c r="I61" s="158" t="s">
        <v>331</v>
      </c>
      <c r="J61" s="162">
        <f t="shared" si="4"/>
        <v>1</v>
      </c>
      <c r="K61" s="533"/>
      <c r="L61" s="160">
        <f>'5- Identificación de Riesgos'!I61</f>
        <v>0</v>
      </c>
      <c r="M61" s="240"/>
      <c r="N61" s="158"/>
      <c r="O61" s="158"/>
      <c r="P61" s="158"/>
      <c r="Q61" s="158"/>
      <c r="R61" s="162">
        <f t="shared" si="5"/>
        <v>0</v>
      </c>
      <c r="S61" s="583"/>
      <c r="T61" s="424"/>
      <c r="U61" s="456"/>
      <c r="V61" s="430"/>
    </row>
    <row r="62" spans="1:278" ht="147" customHeight="1">
      <c r="A62" s="580"/>
      <c r="B62" s="427"/>
      <c r="C62" s="173" t="str">
        <f>'5- Identificación de Riesgos'!D62</f>
        <v>3. Acceso a información reservada sin autorización</v>
      </c>
      <c r="D62" s="166"/>
      <c r="E62" s="172" t="s">
        <v>513</v>
      </c>
      <c r="F62" s="158" t="s">
        <v>331</v>
      </c>
      <c r="G62" s="158" t="s">
        <v>331</v>
      </c>
      <c r="H62" s="158" t="s">
        <v>331</v>
      </c>
      <c r="I62" s="158" t="s">
        <v>331</v>
      </c>
      <c r="J62" s="162">
        <f t="shared" si="4"/>
        <v>1</v>
      </c>
      <c r="K62" s="533"/>
      <c r="L62" s="158">
        <f>'5- Identificación de Riesgos'!I62</f>
        <v>0</v>
      </c>
      <c r="M62" s="209"/>
      <c r="N62" s="158"/>
      <c r="O62" s="158"/>
      <c r="P62" s="158"/>
      <c r="Q62" s="158"/>
      <c r="R62" s="162">
        <f t="shared" si="5"/>
        <v>0</v>
      </c>
      <c r="S62" s="583"/>
      <c r="T62" s="424"/>
      <c r="U62" s="456"/>
      <c r="V62" s="430"/>
    </row>
    <row r="63" spans="1:278" ht="45" customHeight="1">
      <c r="A63" s="580"/>
      <c r="B63" s="427"/>
      <c r="C63" s="173">
        <f>'5- Identificación de Riesgos'!D63</f>
        <v>0</v>
      </c>
      <c r="D63" s="166"/>
      <c r="E63" s="174"/>
      <c r="F63" s="158"/>
      <c r="G63" s="158"/>
      <c r="H63" s="158"/>
      <c r="I63" s="158"/>
      <c r="J63" s="162">
        <f t="shared" si="4"/>
        <v>0</v>
      </c>
      <c r="K63" s="533"/>
      <c r="L63" s="158">
        <f>'5- Identificación de Riesgos'!I63</f>
        <v>0</v>
      </c>
      <c r="M63" s="209"/>
      <c r="N63" s="158"/>
      <c r="O63" s="158"/>
      <c r="P63" s="158"/>
      <c r="Q63" s="158"/>
      <c r="R63" s="162">
        <f t="shared" si="5"/>
        <v>0</v>
      </c>
      <c r="S63" s="583"/>
      <c r="T63" s="424"/>
      <c r="U63" s="456"/>
      <c r="V63" s="430"/>
    </row>
    <row r="64" spans="1:278">
      <c r="A64" s="580"/>
      <c r="B64" s="427"/>
      <c r="C64" s="173">
        <f>'5- Identificación de Riesgos'!D64</f>
        <v>0</v>
      </c>
      <c r="D64" s="166"/>
      <c r="E64" s="166"/>
      <c r="F64" s="158"/>
      <c r="G64" s="158"/>
      <c r="H64" s="158"/>
      <c r="I64" s="158"/>
      <c r="J64" s="162">
        <f t="shared" si="4"/>
        <v>0</v>
      </c>
      <c r="K64" s="533"/>
      <c r="L64" s="158">
        <f>'5- Identificación de Riesgos'!I64</f>
        <v>0</v>
      </c>
      <c r="M64" s="209"/>
      <c r="N64" s="158"/>
      <c r="O64" s="158"/>
      <c r="P64" s="158"/>
      <c r="Q64" s="158"/>
      <c r="R64" s="162">
        <f t="shared" si="5"/>
        <v>0</v>
      </c>
      <c r="S64" s="583"/>
      <c r="T64" s="424"/>
      <c r="U64" s="456"/>
      <c r="V64" s="430"/>
    </row>
    <row r="65" spans="1:22">
      <c r="A65" s="580"/>
      <c r="B65" s="427"/>
      <c r="C65" s="173">
        <f>'5- Identificación de Riesgos'!D65</f>
        <v>0</v>
      </c>
      <c r="D65" s="166"/>
      <c r="E65" s="174"/>
      <c r="F65" s="158"/>
      <c r="G65" s="158"/>
      <c r="H65" s="158"/>
      <c r="I65" s="158"/>
      <c r="J65" s="162">
        <f t="shared" si="4"/>
        <v>0</v>
      </c>
      <c r="K65" s="533"/>
      <c r="L65" s="158">
        <f>'5- Identificación de Riesgos'!I65</f>
        <v>0</v>
      </c>
      <c r="M65" s="209"/>
      <c r="N65" s="158"/>
      <c r="O65" s="158"/>
      <c r="P65" s="158"/>
      <c r="Q65" s="158"/>
      <c r="R65" s="162">
        <f t="shared" si="5"/>
        <v>0</v>
      </c>
      <c r="S65" s="583"/>
      <c r="T65" s="424"/>
      <c r="U65" s="456"/>
      <c r="V65" s="430"/>
    </row>
    <row r="66" spans="1:22">
      <c r="A66" s="580"/>
      <c r="B66" s="427"/>
      <c r="C66" s="173">
        <f>'5- Identificación de Riesgos'!D66</f>
        <v>0</v>
      </c>
      <c r="D66" s="166"/>
      <c r="E66" s="174"/>
      <c r="F66" s="158"/>
      <c r="G66" s="158"/>
      <c r="H66" s="158"/>
      <c r="I66" s="158"/>
      <c r="J66" s="162">
        <f t="shared" si="4"/>
        <v>0</v>
      </c>
      <c r="K66" s="533"/>
      <c r="L66" s="158">
        <f>'5- Identificación de Riesgos'!I66</f>
        <v>0</v>
      </c>
      <c r="M66" s="209"/>
      <c r="N66" s="158"/>
      <c r="O66" s="158"/>
      <c r="P66" s="158"/>
      <c r="Q66" s="158"/>
      <c r="R66" s="162">
        <f t="shared" si="5"/>
        <v>0</v>
      </c>
      <c r="S66" s="583"/>
      <c r="T66" s="424"/>
      <c r="U66" s="456"/>
      <c r="V66" s="430"/>
    </row>
    <row r="67" spans="1:22">
      <c r="A67" s="580"/>
      <c r="B67" s="427"/>
      <c r="C67" s="173">
        <f>'5- Identificación de Riesgos'!D67</f>
        <v>0</v>
      </c>
      <c r="D67" s="166"/>
      <c r="E67" s="174"/>
      <c r="F67" s="158"/>
      <c r="G67" s="158"/>
      <c r="H67" s="158"/>
      <c r="I67" s="158"/>
      <c r="J67" s="162">
        <f t="shared" si="4"/>
        <v>0</v>
      </c>
      <c r="K67" s="533"/>
      <c r="L67" s="158">
        <f>'5- Identificación de Riesgos'!I67</f>
        <v>0</v>
      </c>
      <c r="M67" s="209"/>
      <c r="N67" s="158"/>
      <c r="O67" s="158"/>
      <c r="P67" s="158"/>
      <c r="Q67" s="158"/>
      <c r="R67" s="162">
        <f t="shared" si="5"/>
        <v>0</v>
      </c>
      <c r="S67" s="583"/>
      <c r="T67" s="424"/>
      <c r="U67" s="456"/>
      <c r="V67" s="430"/>
    </row>
    <row r="68" spans="1:22" ht="31.5" customHeight="1">
      <c r="A68" s="580"/>
      <c r="B68" s="427"/>
      <c r="C68" s="173">
        <f>'5- Identificación de Riesgos'!D68</f>
        <v>0</v>
      </c>
      <c r="D68" s="166"/>
      <c r="E68" s="174"/>
      <c r="F68" s="158"/>
      <c r="G68" s="158"/>
      <c r="H68" s="158"/>
      <c r="I68" s="158"/>
      <c r="J68" s="162"/>
      <c r="K68" s="228"/>
      <c r="L68" s="158">
        <f>'5- Identificación de Riesgos'!I68</f>
        <v>0</v>
      </c>
      <c r="M68" s="209"/>
      <c r="N68" s="158"/>
      <c r="O68" s="158"/>
      <c r="P68" s="158"/>
      <c r="Q68" s="158"/>
      <c r="R68" s="162">
        <f t="shared" ref="R68:R77" si="6">SUM(COUNTIF(N68,"SI")*25%,COUNTIF(O68,"SI")*40%,COUNTIF(P68,"SI")*25%,COUNTIF(Q68,"SI")*10%)</f>
        <v>0</v>
      </c>
      <c r="S68" s="583"/>
      <c r="T68" s="424"/>
      <c r="U68" s="456"/>
      <c r="V68" s="430"/>
    </row>
    <row r="69" spans="1:22" ht="27" customHeight="1" thickBot="1">
      <c r="A69" s="581"/>
      <c r="B69" s="428"/>
      <c r="C69" s="175">
        <f>'5- Identificación de Riesgos'!D69</f>
        <v>0</v>
      </c>
      <c r="D69" s="168"/>
      <c r="E69" s="176"/>
      <c r="F69" s="159"/>
      <c r="G69" s="159"/>
      <c r="H69" s="159"/>
      <c r="I69" s="159"/>
      <c r="J69" s="163"/>
      <c r="K69" s="229"/>
      <c r="L69" s="158">
        <f>'5- Identificación de Riesgos'!I69</f>
        <v>0</v>
      </c>
      <c r="M69" s="223"/>
      <c r="N69" s="158"/>
      <c r="O69" s="158"/>
      <c r="P69" s="158"/>
      <c r="Q69" s="158"/>
      <c r="R69" s="163">
        <f t="shared" si="6"/>
        <v>0</v>
      </c>
      <c r="S69" s="584"/>
      <c r="T69" s="425"/>
      <c r="U69" s="457"/>
      <c r="V69" s="431"/>
    </row>
    <row r="70" spans="1:22" ht="166.5" thickBot="1">
      <c r="A70" s="579">
        <v>7</v>
      </c>
      <c r="B70" s="426" t="str">
        <f>'5- Identificación de Riesgos'!B70</f>
        <v xml:space="preserve">Recibir, ofrecer, prometer, entregar o aceptar dádivas  o beneficios a nombre propio o de terceros para  demorar, retener, alterar o direccionar fallos judiciales </v>
      </c>
      <c r="C70" s="171" t="str">
        <f>'5- Identificación de Riesgos'!D70</f>
        <v xml:space="preserve">1.Falta de ética  de los servidores judiciales 
</v>
      </c>
      <c r="D70" s="165"/>
      <c r="E70" s="309" t="s">
        <v>515</v>
      </c>
      <c r="F70" s="157" t="s">
        <v>331</v>
      </c>
      <c r="G70" s="157" t="s">
        <v>330</v>
      </c>
      <c r="H70" s="157" t="s">
        <v>331</v>
      </c>
      <c r="I70" s="157" t="s">
        <v>331</v>
      </c>
      <c r="J70" s="164">
        <f t="shared" ref="J70:J77" si="7">COUNTIF(F70:I70,"SI")/4</f>
        <v>0.75</v>
      </c>
      <c r="K70" s="532">
        <f>AVERAGE(J70:J77)</f>
        <v>0.1875</v>
      </c>
      <c r="L70" s="157" t="str">
        <f>'5- Identificación de Riesgos'!I70</f>
        <v>Afectación de reputacion,imagén,  credibilidad, satisfacción de usuarios y PI</v>
      </c>
      <c r="M70" s="323" t="s">
        <v>493</v>
      </c>
      <c r="N70" s="157" t="s">
        <v>330</v>
      </c>
      <c r="O70" s="157" t="s">
        <v>330</v>
      </c>
      <c r="P70" s="157" t="s">
        <v>331</v>
      </c>
      <c r="Q70" s="157" t="s">
        <v>331</v>
      </c>
      <c r="R70" s="164">
        <f t="shared" si="6"/>
        <v>0.35</v>
      </c>
      <c r="S70" s="582">
        <f>AVERAGE(R70:R79)</f>
        <v>3.4999999999999996E-2</v>
      </c>
      <c r="T70" s="423" t="str">
        <f>CONCATENATE(INDEX('8- Políticas de Administración '!$B$6:$F$10,MATCH(ROUND(IF((RIGHT('5- Identificación de Riesgos'!H70,1)-'6- Valoración Controles'!K70)&lt;1,1,(RIGHT('5- Identificación de Riesgos'!H70,1)-'6- Valoración Controles'!K70)),0),'8- Políticas de Administración '!$F$6:$F$10,0),1)," - ",ROUND(IF((RIGHT('5- Identificación de Riesgos'!H70,1)-'6- Valoración Controles'!K70)&lt;1,1,(RIGHT('5- Identificación de Riesgos'!H70,1)-'6- Valoración Controles'!K70)),0))</f>
        <v>Muy Baja - 1</v>
      </c>
      <c r="U70" s="455" t="str">
        <f>CONCATENATE(INDEX('8- Políticas de Administración '!$B$17:$F$21,MATCH(ROUND(IF((RIGHT('5- Identificación de Riesgos'!M70,1)-'6- Valoración Controles'!S70)&lt;1,1,(RIGHT('5- Identificación de Riesgos'!M70,1)-'6- Valoración Controles'!S70)),0),'8- Políticas de Administración '!$F$17:$F$21,0),1)," - ",ROUND(IF((RIGHT('5- Identificación de Riesgos'!M70,1)-'6- Valoración Controles'!S70)&lt;1,1,(RIGHT('5- Identificación de Riesgos'!M70,1)-'6- Valoración Controles'!S70)),0))</f>
        <v>Catastrófico - 5</v>
      </c>
      <c r="V70" s="429" t="str">
        <f>CONCATENATE(VLOOKUP((LEFT(T70,LEN(T70)-4)&amp;LEFT(U70,LEN(U70)-4)),'9- Matriz de Calor '!$D$18:$E$42,2,0)," - ",RIGHT(T70,1)*RIGHT(U70,1))</f>
        <v>Extremo - 5</v>
      </c>
    </row>
    <row r="71" spans="1:22" ht="147" customHeight="1">
      <c r="A71" s="580"/>
      <c r="B71" s="427"/>
      <c r="C71" s="173" t="str">
        <f>'5- Identificación de Riesgos'!D71</f>
        <v xml:space="preserve">2. Desconocimiento del Código de Etica y Buen Gobierno.   </v>
      </c>
      <c r="D71" s="166"/>
      <c r="E71" s="309" t="s">
        <v>536</v>
      </c>
      <c r="F71" s="157" t="s">
        <v>331</v>
      </c>
      <c r="G71" s="157" t="s">
        <v>330</v>
      </c>
      <c r="H71" s="157" t="s">
        <v>331</v>
      </c>
      <c r="I71" s="157" t="s">
        <v>331</v>
      </c>
      <c r="J71" s="162">
        <f t="shared" si="7"/>
        <v>0.75</v>
      </c>
      <c r="K71" s="533"/>
      <c r="L71" s="158">
        <f>'5- Identificación de Riesgos'!I71</f>
        <v>0</v>
      </c>
      <c r="M71" s="322"/>
      <c r="N71" s="158"/>
      <c r="O71" s="158"/>
      <c r="P71" s="158"/>
      <c r="Q71" s="158"/>
      <c r="R71" s="162">
        <f t="shared" si="6"/>
        <v>0</v>
      </c>
      <c r="S71" s="583"/>
      <c r="T71" s="424"/>
      <c r="U71" s="456"/>
      <c r="V71" s="430"/>
    </row>
    <row r="72" spans="1:22">
      <c r="A72" s="580"/>
      <c r="B72" s="427"/>
      <c r="C72" s="173">
        <f>'5- Identificación de Riesgos'!D72</f>
        <v>0</v>
      </c>
      <c r="D72" s="166"/>
      <c r="E72" s="174"/>
      <c r="F72" s="158"/>
      <c r="G72" s="158"/>
      <c r="H72" s="158"/>
      <c r="I72" s="158"/>
      <c r="J72" s="162">
        <f t="shared" si="7"/>
        <v>0</v>
      </c>
      <c r="K72" s="533"/>
      <c r="L72" s="158">
        <f>'5- Identificación de Riesgos'!I72</f>
        <v>0</v>
      </c>
      <c r="M72" s="210"/>
      <c r="N72" s="158"/>
      <c r="O72" s="158"/>
      <c r="P72" s="158"/>
      <c r="Q72" s="158"/>
      <c r="R72" s="162">
        <f t="shared" si="6"/>
        <v>0</v>
      </c>
      <c r="S72" s="583"/>
      <c r="T72" s="424"/>
      <c r="U72" s="456"/>
      <c r="V72" s="430"/>
    </row>
    <row r="73" spans="1:22">
      <c r="A73" s="580"/>
      <c r="B73" s="427"/>
      <c r="C73" s="173">
        <f>'5- Identificación de Riesgos'!D73</f>
        <v>0</v>
      </c>
      <c r="D73" s="166"/>
      <c r="E73" s="174"/>
      <c r="F73" s="158"/>
      <c r="G73" s="158"/>
      <c r="H73" s="158"/>
      <c r="I73" s="158"/>
      <c r="J73" s="162">
        <f t="shared" si="7"/>
        <v>0</v>
      </c>
      <c r="K73" s="533"/>
      <c r="L73" s="158">
        <f>'5- Identificación de Riesgos'!I73</f>
        <v>0</v>
      </c>
      <c r="M73" s="209"/>
      <c r="N73" s="158"/>
      <c r="O73" s="158"/>
      <c r="P73" s="158"/>
      <c r="Q73" s="158"/>
      <c r="R73" s="162">
        <f t="shared" si="6"/>
        <v>0</v>
      </c>
      <c r="S73" s="583"/>
      <c r="T73" s="424"/>
      <c r="U73" s="456"/>
      <c r="V73" s="430"/>
    </row>
    <row r="74" spans="1:22">
      <c r="A74" s="580"/>
      <c r="B74" s="427"/>
      <c r="C74" s="173">
        <f>'5- Identificación de Riesgos'!D74</f>
        <v>0</v>
      </c>
      <c r="D74" s="166"/>
      <c r="E74" s="166"/>
      <c r="F74" s="158"/>
      <c r="G74" s="158"/>
      <c r="H74" s="158"/>
      <c r="I74" s="158"/>
      <c r="J74" s="162">
        <f t="shared" si="7"/>
        <v>0</v>
      </c>
      <c r="K74" s="533"/>
      <c r="L74" s="158">
        <f>'5- Identificación de Riesgos'!I74</f>
        <v>0</v>
      </c>
      <c r="M74" s="209"/>
      <c r="N74" s="158"/>
      <c r="O74" s="158"/>
      <c r="P74" s="158"/>
      <c r="Q74" s="158"/>
      <c r="R74" s="162">
        <f t="shared" si="6"/>
        <v>0</v>
      </c>
      <c r="S74" s="583"/>
      <c r="T74" s="424"/>
      <c r="U74" s="456"/>
      <c r="V74" s="430"/>
    </row>
    <row r="75" spans="1:22">
      <c r="A75" s="580"/>
      <c r="B75" s="427"/>
      <c r="C75" s="173">
        <f>'5- Identificación de Riesgos'!D75</f>
        <v>0</v>
      </c>
      <c r="D75" s="166"/>
      <c r="E75" s="174"/>
      <c r="F75" s="158"/>
      <c r="G75" s="158"/>
      <c r="H75" s="158"/>
      <c r="I75" s="158"/>
      <c r="J75" s="162">
        <f t="shared" si="7"/>
        <v>0</v>
      </c>
      <c r="K75" s="533"/>
      <c r="L75" s="158">
        <f>'5- Identificación de Riesgos'!I75</f>
        <v>0</v>
      </c>
      <c r="M75" s="209"/>
      <c r="N75" s="158"/>
      <c r="O75" s="158"/>
      <c r="P75" s="158"/>
      <c r="Q75" s="158"/>
      <c r="R75" s="162">
        <f t="shared" si="6"/>
        <v>0</v>
      </c>
      <c r="S75" s="583"/>
      <c r="T75" s="424"/>
      <c r="U75" s="456"/>
      <c r="V75" s="430"/>
    </row>
    <row r="76" spans="1:22">
      <c r="A76" s="580"/>
      <c r="B76" s="427"/>
      <c r="C76" s="173">
        <f>'5- Identificación de Riesgos'!D76</f>
        <v>0</v>
      </c>
      <c r="D76" s="166"/>
      <c r="E76" s="174"/>
      <c r="F76" s="158"/>
      <c r="G76" s="158"/>
      <c r="H76" s="158"/>
      <c r="I76" s="158"/>
      <c r="J76" s="162">
        <f t="shared" si="7"/>
        <v>0</v>
      </c>
      <c r="K76" s="533"/>
      <c r="L76" s="158">
        <f>'5- Identificación de Riesgos'!I76</f>
        <v>0</v>
      </c>
      <c r="M76" s="209"/>
      <c r="N76" s="158"/>
      <c r="O76" s="158"/>
      <c r="P76" s="158"/>
      <c r="Q76" s="158"/>
      <c r="R76" s="162">
        <f t="shared" si="6"/>
        <v>0</v>
      </c>
      <c r="S76" s="583"/>
      <c r="T76" s="424"/>
      <c r="U76" s="456"/>
      <c r="V76" s="430"/>
    </row>
    <row r="77" spans="1:22">
      <c r="A77" s="580"/>
      <c r="B77" s="427"/>
      <c r="C77" s="173">
        <f>'5- Identificación de Riesgos'!D77</f>
        <v>0</v>
      </c>
      <c r="D77" s="166"/>
      <c r="E77" s="174"/>
      <c r="F77" s="158"/>
      <c r="G77" s="158"/>
      <c r="H77" s="158"/>
      <c r="I77" s="158"/>
      <c r="J77" s="162">
        <f t="shared" si="7"/>
        <v>0</v>
      </c>
      <c r="K77" s="533"/>
      <c r="L77" s="158">
        <f>'5- Identificación de Riesgos'!I77</f>
        <v>0</v>
      </c>
      <c r="M77" s="209"/>
      <c r="N77" s="158"/>
      <c r="O77" s="158"/>
      <c r="P77" s="158"/>
      <c r="Q77" s="158"/>
      <c r="R77" s="162">
        <f t="shared" si="6"/>
        <v>0</v>
      </c>
      <c r="S77" s="583"/>
      <c r="T77" s="424"/>
      <c r="U77" s="456"/>
      <c r="V77" s="430"/>
    </row>
    <row r="78" spans="1:22" ht="31.5" customHeight="1">
      <c r="A78" s="580"/>
      <c r="B78" s="427"/>
      <c r="C78" s="173">
        <f>'5- Identificación de Riesgos'!D78</f>
        <v>0</v>
      </c>
      <c r="D78" s="166"/>
      <c r="E78" s="174"/>
      <c r="F78" s="158"/>
      <c r="G78" s="158"/>
      <c r="H78" s="158"/>
      <c r="I78" s="158"/>
      <c r="J78" s="162"/>
      <c r="K78" s="228"/>
      <c r="L78" s="158">
        <f>'5- Identificación de Riesgos'!I78</f>
        <v>0</v>
      </c>
      <c r="M78" s="209"/>
      <c r="N78" s="158"/>
      <c r="O78" s="158"/>
      <c r="P78" s="158"/>
      <c r="Q78" s="158"/>
      <c r="R78" s="162">
        <f>SUM(COUNTIF(N78,"SI")*25%,COUNTIF(O78,"SI")*40%,COUNTIF(P78,"SI")*25%,COUNTIF(Q78,"SI")*10%)</f>
        <v>0</v>
      </c>
      <c r="S78" s="583"/>
      <c r="T78" s="424"/>
      <c r="U78" s="456"/>
      <c r="V78" s="430"/>
    </row>
    <row r="79" spans="1:22" ht="27" customHeight="1" thickBot="1">
      <c r="A79" s="581"/>
      <c r="B79" s="428"/>
      <c r="C79" s="173">
        <f>'5- Identificación de Riesgos'!D79</f>
        <v>0</v>
      </c>
      <c r="D79" s="168"/>
      <c r="E79" s="176"/>
      <c r="F79" s="159"/>
      <c r="G79" s="159"/>
      <c r="H79" s="159"/>
      <c r="I79" s="159"/>
      <c r="J79" s="163"/>
      <c r="K79" s="229"/>
      <c r="L79" s="159">
        <f>'5- Identificación de Riesgos'!I79</f>
        <v>0</v>
      </c>
      <c r="M79" s="223"/>
      <c r="N79" s="159"/>
      <c r="O79" s="159"/>
      <c r="P79" s="159"/>
      <c r="Q79" s="159"/>
      <c r="R79" s="163">
        <f>SUM(COUNTIF(N79,"SI")*25%,COUNTIF(O79,"SI")*40%,COUNTIF(P79,"SI")*25%,COUNTIF(Q79,"SI")*10%)</f>
        <v>0</v>
      </c>
      <c r="S79" s="584"/>
      <c r="T79" s="425"/>
      <c r="U79" s="457"/>
      <c r="V79" s="431"/>
    </row>
    <row r="80" spans="1:22" ht="125.25" customHeight="1">
      <c r="A80" s="579">
        <v>8</v>
      </c>
      <c r="B80" s="426" t="str">
        <f>'5- Identificación de Riesgos'!B80</f>
        <v>Interrupción o fallas Tecnológicas en hardware o software</v>
      </c>
      <c r="C80" s="171" t="str">
        <f>'5- Identificación de Riesgos'!D80</f>
        <v>1. Falta de software actualizado</v>
      </c>
      <c r="D80" s="165"/>
      <c r="E80" s="309" t="s">
        <v>540</v>
      </c>
      <c r="F80" s="157" t="s">
        <v>330</v>
      </c>
      <c r="G80" s="157" t="s">
        <v>331</v>
      </c>
      <c r="H80" s="157" t="s">
        <v>331</v>
      </c>
      <c r="I80" s="157" t="s">
        <v>331</v>
      </c>
      <c r="J80" s="164">
        <f t="shared" ref="J80:J87" si="8">COUNTIF(F80:I80,"SI")/4</f>
        <v>0.75</v>
      </c>
      <c r="K80" s="532">
        <f>AVERAGE(J80:J87)</f>
        <v>0.28125</v>
      </c>
      <c r="L80" s="158" t="str">
        <f>'5- Identificación de Riesgos'!I80</f>
        <v>Interrupción o afectación en la prestación del servicio judicial</v>
      </c>
      <c r="M80" s="309" t="s">
        <v>542</v>
      </c>
      <c r="N80" s="157"/>
      <c r="O80" s="157"/>
      <c r="P80" s="157"/>
      <c r="Q80" s="157"/>
      <c r="R80" s="164">
        <f t="shared" ref="R80:R87" si="9">SUM(COUNTIF(N80,"SI")*25%,COUNTIF(O80,"SI")*40%,COUNTIF(P80,"SI")*25%,COUNTIF(Q80,"SI")*10%)</f>
        <v>0</v>
      </c>
      <c r="S80" s="582">
        <f>AVERAGE(R80:R89)</f>
        <v>0</v>
      </c>
      <c r="T80" s="423" t="str">
        <f>CONCATENATE(INDEX('8- Políticas de Administración '!$B$6:$F$10,MATCH(ROUND(IF((RIGHT('5- Identificación de Riesgos'!H80,1)-'6- Valoración Controles'!K80)&lt;1,1,(RIGHT('5- Identificación de Riesgos'!H80,1)-'6- Valoración Controles'!K80)),0),'8- Políticas de Administración '!$F$6:$F$10,0),1)," - ",ROUND(IF((RIGHT('5- Identificación de Riesgos'!H80,1)-'6- Valoración Controles'!K80)&lt;1,1,(RIGHT('5- Identificación de Riesgos'!H80,1)-'6- Valoración Controles'!K80)),0))</f>
        <v>Muy Baja - 1</v>
      </c>
      <c r="U80" s="455" t="str">
        <f>CONCATENATE(INDEX('8- Políticas de Administración '!$B$17:$F$21,MATCH(ROUND(IF((RIGHT('5- Identificación de Riesgos'!M80,1)-'6- Valoración Controles'!S80)&lt;1,1,(RIGHT('5- Identificación de Riesgos'!M80,1)-'6- Valoración Controles'!S80)),0),'8- Políticas de Administración '!$F$17:$F$21,0),1)," - ",ROUND(IF((RIGHT('5- Identificación de Riesgos'!M80,1)-'6- Valoración Controles'!S80)&lt;1,1,(RIGHT('5- Identificación de Riesgos'!M80,1)-'6- Valoración Controles'!S80)),0))</f>
        <v>Moderado - 3</v>
      </c>
      <c r="V80" s="429" t="str">
        <f>CONCATENATE(VLOOKUP((LEFT(T80,LEN(T80)-4)&amp;LEFT(U80,LEN(U80)-4)),'9- Matriz de Calor '!$D$18:$E$42,2,0)," - ",RIGHT(T80,1)*RIGHT(U80,1))</f>
        <v>Moderado - 3</v>
      </c>
    </row>
    <row r="81" spans="1:22" ht="118.5" customHeight="1">
      <c r="A81" s="580"/>
      <c r="B81" s="427"/>
      <c r="C81" s="173" t="str">
        <f>'5- Identificación de Riesgos'!D81</f>
        <v xml:space="preserve">2. Equipos obsoletos </v>
      </c>
      <c r="D81" s="166"/>
      <c r="E81" s="309" t="s">
        <v>539</v>
      </c>
      <c r="F81" s="158" t="s">
        <v>331</v>
      </c>
      <c r="G81" s="158" t="s">
        <v>331</v>
      </c>
      <c r="H81" s="158" t="s">
        <v>331</v>
      </c>
      <c r="I81" s="158" t="s">
        <v>331</v>
      </c>
      <c r="J81" s="162">
        <f t="shared" si="8"/>
        <v>1</v>
      </c>
      <c r="K81" s="533"/>
      <c r="L81" s="158" t="str">
        <f>'5- Identificación de Riesgos'!I81</f>
        <v>Interrupción o afectación en la prestación del servicio administrativo</v>
      </c>
      <c r="M81" s="309" t="s">
        <v>542</v>
      </c>
      <c r="N81" s="158"/>
      <c r="O81" s="158"/>
      <c r="P81" s="158"/>
      <c r="Q81" s="158"/>
      <c r="R81" s="162">
        <f t="shared" si="9"/>
        <v>0</v>
      </c>
      <c r="S81" s="583"/>
      <c r="T81" s="424"/>
      <c r="U81" s="456"/>
      <c r="V81" s="430"/>
    </row>
    <row r="82" spans="1:22" ht="37.5" customHeight="1">
      <c r="A82" s="580"/>
      <c r="B82" s="427"/>
      <c r="C82" s="173" t="str">
        <f>'5- Identificación de Riesgos'!D82</f>
        <v>3. Ciberataques</v>
      </c>
      <c r="D82" s="166"/>
      <c r="E82" s="166" t="s">
        <v>514</v>
      </c>
      <c r="F82" s="158" t="s">
        <v>331</v>
      </c>
      <c r="G82" s="158" t="s">
        <v>331</v>
      </c>
      <c r="H82" s="158" t="s">
        <v>330</v>
      </c>
      <c r="I82" s="158" t="s">
        <v>330</v>
      </c>
      <c r="J82" s="162">
        <f t="shared" si="8"/>
        <v>0.5</v>
      </c>
      <c r="K82" s="533"/>
      <c r="L82" s="158">
        <f>'5- Identificación de Riesgos'!I82</f>
        <v>0</v>
      </c>
      <c r="M82" s="209"/>
      <c r="N82" s="158"/>
      <c r="O82" s="158"/>
      <c r="P82" s="158"/>
      <c r="Q82" s="158"/>
      <c r="R82" s="162">
        <f t="shared" si="9"/>
        <v>0</v>
      </c>
      <c r="S82" s="583"/>
      <c r="T82" s="424"/>
      <c r="U82" s="456"/>
      <c r="V82" s="430"/>
    </row>
    <row r="83" spans="1:22" ht="37.5" customHeight="1">
      <c r="A83" s="580"/>
      <c r="B83" s="427"/>
      <c r="C83" s="173">
        <f>'5- Identificación de Riesgos'!D83</f>
        <v>0</v>
      </c>
      <c r="D83" s="166"/>
      <c r="E83" s="174"/>
      <c r="F83" s="158"/>
      <c r="G83" s="158"/>
      <c r="H83" s="158"/>
      <c r="I83" s="158"/>
      <c r="J83" s="162">
        <f t="shared" si="8"/>
        <v>0</v>
      </c>
      <c r="K83" s="533"/>
      <c r="L83" s="158">
        <f>'5- Identificación de Riesgos'!I83</f>
        <v>0</v>
      </c>
      <c r="M83" s="209"/>
      <c r="N83" s="158"/>
      <c r="O83" s="158"/>
      <c r="P83" s="158"/>
      <c r="Q83" s="158"/>
      <c r="R83" s="162">
        <f t="shared" si="9"/>
        <v>0</v>
      </c>
      <c r="S83" s="583"/>
      <c r="T83" s="424"/>
      <c r="U83" s="456"/>
      <c r="V83" s="430"/>
    </row>
    <row r="84" spans="1:22">
      <c r="A84" s="580"/>
      <c r="B84" s="427"/>
      <c r="C84" s="173">
        <f>'5- Identificación de Riesgos'!D84</f>
        <v>0</v>
      </c>
      <c r="D84" s="166"/>
      <c r="E84" s="166"/>
      <c r="F84" s="158"/>
      <c r="G84" s="158"/>
      <c r="H84" s="158"/>
      <c r="I84" s="158"/>
      <c r="J84" s="162">
        <f t="shared" si="8"/>
        <v>0</v>
      </c>
      <c r="K84" s="533"/>
      <c r="L84" s="158">
        <f>'5- Identificación de Riesgos'!I84</f>
        <v>0</v>
      </c>
      <c r="M84" s="209"/>
      <c r="N84" s="158"/>
      <c r="O84" s="158"/>
      <c r="P84" s="158"/>
      <c r="Q84" s="158"/>
      <c r="R84" s="162">
        <f t="shared" si="9"/>
        <v>0</v>
      </c>
      <c r="S84" s="583"/>
      <c r="T84" s="424"/>
      <c r="U84" s="456"/>
      <c r="V84" s="430"/>
    </row>
    <row r="85" spans="1:22">
      <c r="A85" s="580"/>
      <c r="B85" s="427"/>
      <c r="C85" s="173">
        <f>'5- Identificación de Riesgos'!D85</f>
        <v>0</v>
      </c>
      <c r="D85" s="166"/>
      <c r="E85" s="174"/>
      <c r="F85" s="158"/>
      <c r="G85" s="158"/>
      <c r="H85" s="158"/>
      <c r="I85" s="158"/>
      <c r="J85" s="162">
        <f t="shared" si="8"/>
        <v>0</v>
      </c>
      <c r="K85" s="533"/>
      <c r="L85" s="158">
        <f>'5- Identificación de Riesgos'!I85</f>
        <v>0</v>
      </c>
      <c r="M85" s="209"/>
      <c r="N85" s="158"/>
      <c r="O85" s="158"/>
      <c r="P85" s="158"/>
      <c r="Q85" s="158"/>
      <c r="R85" s="162">
        <f t="shared" si="9"/>
        <v>0</v>
      </c>
      <c r="S85" s="583"/>
      <c r="T85" s="424"/>
      <c r="U85" s="456"/>
      <c r="V85" s="430"/>
    </row>
    <row r="86" spans="1:22">
      <c r="A86" s="580"/>
      <c r="B86" s="427"/>
      <c r="C86" s="173">
        <f>'5- Identificación de Riesgos'!D86</f>
        <v>0</v>
      </c>
      <c r="D86" s="166"/>
      <c r="E86" s="174"/>
      <c r="F86" s="158"/>
      <c r="G86" s="158"/>
      <c r="H86" s="158"/>
      <c r="I86" s="158"/>
      <c r="J86" s="162">
        <f t="shared" si="8"/>
        <v>0</v>
      </c>
      <c r="K86" s="533"/>
      <c r="L86" s="158">
        <f>'5- Identificación de Riesgos'!I86</f>
        <v>0</v>
      </c>
      <c r="M86" s="209"/>
      <c r="N86" s="158"/>
      <c r="O86" s="158"/>
      <c r="P86" s="158"/>
      <c r="Q86" s="158"/>
      <c r="R86" s="162">
        <f t="shared" si="9"/>
        <v>0</v>
      </c>
      <c r="S86" s="583"/>
      <c r="T86" s="424"/>
      <c r="U86" s="456"/>
      <c r="V86" s="430"/>
    </row>
    <row r="87" spans="1:22">
      <c r="A87" s="580"/>
      <c r="B87" s="427"/>
      <c r="C87" s="173">
        <f>'5- Identificación de Riesgos'!D87</f>
        <v>0</v>
      </c>
      <c r="D87" s="166"/>
      <c r="E87" s="174"/>
      <c r="F87" s="158"/>
      <c r="G87" s="158"/>
      <c r="H87" s="158"/>
      <c r="I87" s="158"/>
      <c r="J87" s="162">
        <f t="shared" si="8"/>
        <v>0</v>
      </c>
      <c r="K87" s="533"/>
      <c r="L87" s="158">
        <f>'5- Identificación de Riesgos'!I87</f>
        <v>0</v>
      </c>
      <c r="M87" s="209"/>
      <c r="N87" s="158"/>
      <c r="O87" s="158"/>
      <c r="P87" s="158"/>
      <c r="Q87" s="158"/>
      <c r="R87" s="162">
        <f t="shared" si="9"/>
        <v>0</v>
      </c>
      <c r="S87" s="583"/>
      <c r="T87" s="424"/>
      <c r="U87" s="456"/>
      <c r="V87" s="430"/>
    </row>
    <row r="88" spans="1:22">
      <c r="A88" s="580"/>
      <c r="B88" s="476"/>
      <c r="C88" s="173">
        <f>'5- Identificación de Riesgos'!D88</f>
        <v>0</v>
      </c>
      <c r="D88" s="166"/>
      <c r="E88" s="174"/>
      <c r="F88" s="158"/>
      <c r="G88" s="158"/>
      <c r="H88" s="158"/>
      <c r="I88" s="158"/>
      <c r="J88" s="162"/>
      <c r="K88" s="228"/>
      <c r="L88" s="158">
        <f>'5- Identificación de Riesgos'!I88</f>
        <v>0</v>
      </c>
      <c r="M88" s="209"/>
      <c r="N88" s="158"/>
      <c r="O88" s="158"/>
      <c r="P88" s="158"/>
      <c r="Q88" s="158"/>
      <c r="R88" s="162">
        <f>SUM(COUNTIF(N88,"SI")*25%,COUNTIF(O88,"SI")*40%,COUNTIF(P88,"SI")*25%,COUNTIF(Q88,"SI")*10%)</f>
        <v>0</v>
      </c>
      <c r="S88" s="583"/>
      <c r="T88" s="424"/>
      <c r="U88" s="456"/>
      <c r="V88" s="430"/>
    </row>
    <row r="89" spans="1:22" ht="15.75" thickBot="1">
      <c r="A89" s="581"/>
      <c r="B89" s="428"/>
      <c r="C89" s="175">
        <f>'5- Identificación de Riesgos'!D89</f>
        <v>0</v>
      </c>
      <c r="D89" s="168"/>
      <c r="E89" s="176"/>
      <c r="F89" s="159"/>
      <c r="G89" s="159"/>
      <c r="H89" s="159"/>
      <c r="I89" s="159"/>
      <c r="J89" s="163"/>
      <c r="K89" s="229"/>
      <c r="L89" s="159">
        <f>'5- Identificación de Riesgos'!I89</f>
        <v>0</v>
      </c>
      <c r="M89" s="223"/>
      <c r="N89" s="159"/>
      <c r="O89" s="159"/>
      <c r="P89" s="159"/>
      <c r="Q89" s="159"/>
      <c r="R89" s="163">
        <f>SUM(COUNTIF(N89,"SI")*25%,COUNTIF(O89,"SI")*40%,COUNTIF(P89,"SI")*25%,COUNTIF(Q89,"SI")*10%)</f>
        <v>0</v>
      </c>
      <c r="S89" s="584"/>
      <c r="T89" s="425"/>
      <c r="U89" s="457"/>
      <c r="V89" s="431"/>
    </row>
    <row r="90" spans="1:22" ht="127.5">
      <c r="A90" s="579">
        <v>9</v>
      </c>
      <c r="B90" s="534" t="str">
        <f>'5- Identificación de Riesgos'!B90</f>
        <v>Acceso a información reservada</v>
      </c>
      <c r="C90" s="171" t="str">
        <f>'5- Identificación de Riesgos'!D90</f>
        <v>1. Fallas de seguridad de la información en el diseño de aplicativos internos.</v>
      </c>
      <c r="D90" s="165"/>
      <c r="E90" s="309" t="s">
        <v>543</v>
      </c>
      <c r="F90" s="157" t="s">
        <v>331</v>
      </c>
      <c r="G90" s="157" t="s">
        <v>331</v>
      </c>
      <c r="H90" s="157" t="s">
        <v>331</v>
      </c>
      <c r="I90" s="157" t="s">
        <v>331</v>
      </c>
      <c r="J90" s="164">
        <f t="shared" ref="J90:J97" si="10">COUNTIF(F90:I90,"SI")/4</f>
        <v>1</v>
      </c>
      <c r="K90" s="532">
        <f>AVERAGE(J90:J97)</f>
        <v>0.1875</v>
      </c>
      <c r="L90" s="157" t="str">
        <f>'5- Identificación de Riesgos'!I90</f>
        <v>Afectación de reputacion,imagén,  credibilidad, satisfacción de usuarios y PI</v>
      </c>
      <c r="M90" s="312" t="s">
        <v>493</v>
      </c>
      <c r="N90" s="157" t="s">
        <v>330</v>
      </c>
      <c r="O90" s="157" t="s">
        <v>330</v>
      </c>
      <c r="P90" s="157" t="s">
        <v>331</v>
      </c>
      <c r="Q90" s="157" t="s">
        <v>331</v>
      </c>
      <c r="R90" s="164">
        <f t="shared" ref="R90:R97" si="11">SUM(COUNTIF(N90,"SI")*25%,COUNTIF(O90,"SI")*40%,COUNTIF(P90,"SI")*25%,COUNTIF(Q90,"SI")*10%)</f>
        <v>0.35</v>
      </c>
      <c r="S90" s="532">
        <f>AVERAGE(R90:R97)</f>
        <v>0.13750000000000001</v>
      </c>
      <c r="T90" s="423" t="str">
        <f>CONCATENATE(INDEX('8- Políticas de Administración '!$B$6:$F$10,MATCH(ROUND(IF((RIGHT('5- Identificación de Riesgos'!H90,1)-'6- Valoración Controles'!K90)&lt;1,1,(RIGHT('5- Identificación de Riesgos'!H90,1)-'6- Valoración Controles'!K90)),0),'8- Políticas de Administración '!$F$6:$F$10,0),1)," - ",ROUND(IF((RIGHT('5- Identificación de Riesgos'!H90,1)-'6- Valoración Controles'!K90)&lt;1,1,(RIGHT('5- Identificación de Riesgos'!H90,1)-'6- Valoración Controles'!K90)),0))</f>
        <v>Muy Baja - 1</v>
      </c>
      <c r="U90" s="455" t="str">
        <f>CONCATENATE(INDEX('8- Políticas de Administración '!$B$17:$F$21,MATCH(ROUND(IF((RIGHT('5- Identificación de Riesgos'!M90,1)-'6- Valoración Controles'!S90)&lt;1,1,(RIGHT('5- Identificación de Riesgos'!M90,1)-'6- Valoración Controles'!S90)),0),'8- Políticas de Administración '!$F$17:$F$21,0),1)," - ",ROUND(IF((RIGHT('5- Identificación de Riesgos'!M90,1)-'6- Valoración Controles'!S90)&lt;1,1,(RIGHT('5- Identificación de Riesgos'!M90,1)-'6- Valoración Controles'!S90)),0))</f>
        <v>Moderado - 3</v>
      </c>
      <c r="V90" s="429" t="str">
        <f>CONCATENATE(VLOOKUP((LEFT(T90,LEN(T90)-4)&amp;LEFT(U90,LEN(U90)-4)),'9- Matriz de Calor '!$D$18:$E$42,2,0)," - ",RIGHT(T90,1)*RIGHT(U90,1))</f>
        <v>Moderado - 3</v>
      </c>
    </row>
    <row r="91" spans="1:22" ht="159.75" customHeight="1">
      <c r="A91" s="580"/>
      <c r="B91" s="476"/>
      <c r="C91" s="173" t="str">
        <f>'5- Identificación de Riesgos'!D91</f>
        <v>2. Ciberataques</v>
      </c>
      <c r="D91" s="166"/>
      <c r="E91" s="166" t="s">
        <v>514</v>
      </c>
      <c r="F91" s="158" t="s">
        <v>331</v>
      </c>
      <c r="G91" s="158" t="s">
        <v>331</v>
      </c>
      <c r="H91" s="158" t="s">
        <v>330</v>
      </c>
      <c r="I91" s="158" t="s">
        <v>330</v>
      </c>
      <c r="J91" s="162">
        <f t="shared" si="10"/>
        <v>0.5</v>
      </c>
      <c r="K91" s="533"/>
      <c r="L91" s="311" t="str">
        <f>'5- Identificación de Riesgos'!I91</f>
        <v>Interrupción o afectación en la prestación del servicio judicial</v>
      </c>
      <c r="M91" s="309" t="s">
        <v>544</v>
      </c>
      <c r="N91" s="307" t="s">
        <v>330</v>
      </c>
      <c r="O91" s="158" t="s">
        <v>331</v>
      </c>
      <c r="P91" s="158" t="s">
        <v>331</v>
      </c>
      <c r="Q91" s="158" t="s">
        <v>331</v>
      </c>
      <c r="R91" s="162">
        <f t="shared" si="11"/>
        <v>0.75</v>
      </c>
      <c r="S91" s="533"/>
      <c r="T91" s="424"/>
      <c r="U91" s="456"/>
      <c r="V91" s="430"/>
    </row>
    <row r="92" spans="1:22">
      <c r="A92" s="580"/>
      <c r="B92" s="476"/>
      <c r="C92" s="173">
        <f>'5- Identificación de Riesgos'!D92</f>
        <v>0</v>
      </c>
      <c r="D92" s="166"/>
      <c r="F92" s="158"/>
      <c r="G92" s="158"/>
      <c r="H92" s="158"/>
      <c r="I92" s="158"/>
      <c r="J92" s="162">
        <f t="shared" si="10"/>
        <v>0</v>
      </c>
      <c r="K92" s="533"/>
      <c r="L92" s="311">
        <f>'5- Identificación de Riesgos'!I92</f>
        <v>0</v>
      </c>
      <c r="M92" s="309"/>
      <c r="N92" s="307"/>
      <c r="O92" s="158"/>
      <c r="P92" s="158"/>
      <c r="Q92" s="158"/>
      <c r="R92" s="162">
        <f t="shared" si="11"/>
        <v>0</v>
      </c>
      <c r="S92" s="533"/>
      <c r="T92" s="424"/>
      <c r="U92" s="456"/>
      <c r="V92" s="430"/>
    </row>
    <row r="93" spans="1:22" ht="21" customHeight="1">
      <c r="A93" s="580"/>
      <c r="B93" s="476"/>
      <c r="C93" s="173">
        <f>'5- Identificación de Riesgos'!D93</f>
        <v>0</v>
      </c>
      <c r="D93" s="166"/>
      <c r="E93" s="174"/>
      <c r="F93" s="158"/>
      <c r="G93" s="158"/>
      <c r="H93" s="158"/>
      <c r="I93" s="158"/>
      <c r="J93" s="162">
        <f t="shared" si="10"/>
        <v>0</v>
      </c>
      <c r="K93" s="533"/>
      <c r="L93" s="311">
        <f>'5- Identificación de Riesgos'!I93</f>
        <v>0</v>
      </c>
      <c r="M93" s="209"/>
      <c r="N93" s="158"/>
      <c r="O93" s="158"/>
      <c r="P93" s="158"/>
      <c r="Q93" s="158"/>
      <c r="R93" s="162">
        <f t="shared" si="11"/>
        <v>0</v>
      </c>
      <c r="S93" s="533"/>
      <c r="T93" s="424"/>
      <c r="U93" s="456"/>
      <c r="V93" s="430"/>
    </row>
    <row r="94" spans="1:22">
      <c r="A94" s="580"/>
      <c r="B94" s="476"/>
      <c r="C94" s="173">
        <f>'5- Identificación de Riesgos'!D94</f>
        <v>0</v>
      </c>
      <c r="D94" s="166"/>
      <c r="E94" s="166"/>
      <c r="F94" s="158"/>
      <c r="G94" s="158"/>
      <c r="H94" s="158"/>
      <c r="I94" s="158"/>
      <c r="J94" s="162">
        <f t="shared" si="10"/>
        <v>0</v>
      </c>
      <c r="K94" s="533"/>
      <c r="L94" s="158">
        <f>'5- Identificación de Riesgos'!I94</f>
        <v>0</v>
      </c>
      <c r="M94" s="209"/>
      <c r="N94" s="158"/>
      <c r="O94" s="158"/>
      <c r="P94" s="158"/>
      <c r="Q94" s="158"/>
      <c r="R94" s="162">
        <f t="shared" si="11"/>
        <v>0</v>
      </c>
      <c r="S94" s="533"/>
      <c r="T94" s="424"/>
      <c r="U94" s="456"/>
      <c r="V94" s="430"/>
    </row>
    <row r="95" spans="1:22">
      <c r="A95" s="580"/>
      <c r="B95" s="476"/>
      <c r="C95" s="173">
        <f>'5- Identificación de Riesgos'!D95</f>
        <v>0</v>
      </c>
      <c r="D95" s="166"/>
      <c r="E95" s="174"/>
      <c r="F95" s="158"/>
      <c r="G95" s="158"/>
      <c r="H95" s="158"/>
      <c r="I95" s="158"/>
      <c r="J95" s="162">
        <f t="shared" si="10"/>
        <v>0</v>
      </c>
      <c r="K95" s="533"/>
      <c r="L95" s="158">
        <f>'5- Identificación de Riesgos'!I95</f>
        <v>0</v>
      </c>
      <c r="M95" s="209"/>
      <c r="N95" s="158"/>
      <c r="O95" s="158"/>
      <c r="P95" s="158"/>
      <c r="Q95" s="158"/>
      <c r="R95" s="162">
        <f t="shared" si="11"/>
        <v>0</v>
      </c>
      <c r="S95" s="533"/>
      <c r="T95" s="424"/>
      <c r="U95" s="456"/>
      <c r="V95" s="430"/>
    </row>
    <row r="96" spans="1:22">
      <c r="A96" s="580"/>
      <c r="B96" s="476"/>
      <c r="C96" s="173">
        <f>'5- Identificación de Riesgos'!D96</f>
        <v>0</v>
      </c>
      <c r="D96" s="166"/>
      <c r="E96" s="174"/>
      <c r="F96" s="158"/>
      <c r="G96" s="158"/>
      <c r="H96" s="158"/>
      <c r="I96" s="158"/>
      <c r="J96" s="162">
        <f t="shared" si="10"/>
        <v>0</v>
      </c>
      <c r="K96" s="533"/>
      <c r="L96" s="158">
        <f>'5- Identificación de Riesgos'!I96</f>
        <v>0</v>
      </c>
      <c r="M96" s="209"/>
      <c r="N96" s="158"/>
      <c r="O96" s="158"/>
      <c r="P96" s="158"/>
      <c r="Q96" s="158"/>
      <c r="R96" s="162">
        <f t="shared" si="11"/>
        <v>0</v>
      </c>
      <c r="S96" s="533"/>
      <c r="T96" s="424"/>
      <c r="U96" s="456"/>
      <c r="V96" s="430"/>
    </row>
    <row r="97" spans="1:22">
      <c r="A97" s="580"/>
      <c r="B97" s="476"/>
      <c r="C97" s="173">
        <f>'5- Identificación de Riesgos'!D97</f>
        <v>0</v>
      </c>
      <c r="D97" s="166"/>
      <c r="E97" s="174"/>
      <c r="F97" s="158"/>
      <c r="G97" s="158"/>
      <c r="H97" s="158"/>
      <c r="I97" s="158"/>
      <c r="J97" s="162">
        <f t="shared" si="10"/>
        <v>0</v>
      </c>
      <c r="K97" s="533"/>
      <c r="L97" s="158">
        <f>'5- Identificación de Riesgos'!I97</f>
        <v>0</v>
      </c>
      <c r="M97" s="209"/>
      <c r="N97" s="158"/>
      <c r="O97" s="158"/>
      <c r="P97" s="158"/>
      <c r="Q97" s="158"/>
      <c r="R97" s="162">
        <f t="shared" si="11"/>
        <v>0</v>
      </c>
      <c r="S97" s="533"/>
      <c r="T97" s="424"/>
      <c r="U97" s="456"/>
      <c r="V97" s="430"/>
    </row>
    <row r="98" spans="1:22">
      <c r="A98" s="580"/>
      <c r="B98" s="476"/>
      <c r="C98" s="173">
        <f>'5- Identificación de Riesgos'!D98</f>
        <v>0</v>
      </c>
      <c r="D98" s="166"/>
      <c r="E98" s="174"/>
      <c r="F98" s="158"/>
      <c r="G98" s="158"/>
      <c r="H98" s="158"/>
      <c r="I98" s="158"/>
      <c r="J98" s="162"/>
      <c r="K98" s="228"/>
      <c r="L98" s="158">
        <f>'5- Identificación de Riesgos'!I98</f>
        <v>0</v>
      </c>
      <c r="M98" s="209"/>
      <c r="N98" s="158"/>
      <c r="O98" s="158"/>
      <c r="P98" s="158"/>
      <c r="Q98" s="158"/>
      <c r="R98" s="162">
        <f>SUM(COUNTIF(N98,"SI")*25%,COUNTIF(O98,"SI")*40%,COUNTIF(P98,"SI")*25%,COUNTIF(Q98,"SI")*10%)</f>
        <v>0</v>
      </c>
      <c r="S98" s="228">
        <f>AVERAGE(R98:R99)</f>
        <v>0</v>
      </c>
      <c r="T98" s="424"/>
      <c r="U98" s="456"/>
      <c r="V98" s="430"/>
    </row>
    <row r="99" spans="1:22" ht="15.75" thickBot="1">
      <c r="A99" s="581"/>
      <c r="B99" s="535"/>
      <c r="C99" s="175">
        <f>'5- Identificación de Riesgos'!D99</f>
        <v>0</v>
      </c>
      <c r="D99" s="168"/>
      <c r="E99" s="176"/>
      <c r="F99" s="159"/>
      <c r="G99" s="159"/>
      <c r="H99" s="159"/>
      <c r="I99" s="159"/>
      <c r="J99" s="163"/>
      <c r="K99" s="229"/>
      <c r="L99" s="159">
        <f>'5- Identificación de Riesgos'!I99</f>
        <v>0</v>
      </c>
      <c r="M99" s="223"/>
      <c r="N99" s="159"/>
      <c r="O99" s="159"/>
      <c r="P99" s="159"/>
      <c r="Q99" s="159"/>
      <c r="R99" s="163">
        <f>SUM(COUNTIF(N99,"SI")*25%,COUNTIF(O99,"SI")*40%,COUNTIF(P99,"SI")*25%,COUNTIF(Q99,"SI")*10%)</f>
        <v>0</v>
      </c>
      <c r="S99" s="229"/>
      <c r="T99" s="425"/>
      <c r="U99" s="457"/>
      <c r="V99" s="431"/>
    </row>
    <row r="101" spans="1:22">
      <c r="D101" s="53"/>
      <c r="E101" s="53"/>
    </row>
  </sheetData>
  <mergeCells count="81">
    <mergeCell ref="A80:A89"/>
    <mergeCell ref="A90:A99"/>
    <mergeCell ref="S60:S69"/>
    <mergeCell ref="S70:S79"/>
    <mergeCell ref="S80:S89"/>
    <mergeCell ref="T60:T69"/>
    <mergeCell ref="U60:U69"/>
    <mergeCell ref="A70:A79"/>
    <mergeCell ref="B70:B79"/>
    <mergeCell ref="B60:B69"/>
    <mergeCell ref="A60:A69"/>
    <mergeCell ref="K60:K67"/>
    <mergeCell ref="K70:K77"/>
    <mergeCell ref="T70:T79"/>
    <mergeCell ref="U70:U79"/>
    <mergeCell ref="V70:V79"/>
    <mergeCell ref="V60:V69"/>
    <mergeCell ref="A10:A19"/>
    <mergeCell ref="B10:B19"/>
    <mergeCell ref="C5:V5"/>
    <mergeCell ref="C6:V6"/>
    <mergeCell ref="S10:S19"/>
    <mergeCell ref="T10:T19"/>
    <mergeCell ref="U10:U19"/>
    <mergeCell ref="V10:V19"/>
    <mergeCell ref="K10:K19"/>
    <mergeCell ref="A20:A29"/>
    <mergeCell ref="T30:T39"/>
    <mergeCell ref="U30:U39"/>
    <mergeCell ref="V30:V39"/>
    <mergeCell ref="A30:A3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K30:K39"/>
    <mergeCell ref="S30:S39"/>
    <mergeCell ref="B20:B29"/>
    <mergeCell ref="K20:K29"/>
    <mergeCell ref="V20:V29"/>
    <mergeCell ref="T20:T29"/>
    <mergeCell ref="U20:U29"/>
    <mergeCell ref="S20:S29"/>
    <mergeCell ref="B30:B39"/>
    <mergeCell ref="T40:T49"/>
    <mergeCell ref="U40:U49"/>
    <mergeCell ref="V40:V49"/>
    <mergeCell ref="A40:A49"/>
    <mergeCell ref="B40:B49"/>
    <mergeCell ref="K40:K49"/>
    <mergeCell ref="S40:S49"/>
    <mergeCell ref="T50:T59"/>
    <mergeCell ref="U50:U59"/>
    <mergeCell ref="V50:V59"/>
    <mergeCell ref="A50:A59"/>
    <mergeCell ref="B50:B59"/>
    <mergeCell ref="K50:K59"/>
    <mergeCell ref="S50:S59"/>
    <mergeCell ref="V90:V99"/>
    <mergeCell ref="V80:V89"/>
    <mergeCell ref="B80:B89"/>
    <mergeCell ref="K80:K87"/>
    <mergeCell ref="T80:T89"/>
    <mergeCell ref="U80:U89"/>
    <mergeCell ref="B90:B99"/>
    <mergeCell ref="K90:K97"/>
    <mergeCell ref="S90:S97"/>
    <mergeCell ref="T90:T99"/>
    <mergeCell ref="U90:U99"/>
  </mergeCells>
  <conditionalFormatting sqref="T10 T20 T30 T40">
    <cfRule type="containsText" dxfId="496" priority="468" operator="containsText" text="Muy Alta">
      <formula>NOT(ISERROR(SEARCH("Muy Alta",T10)))</formula>
    </cfRule>
    <cfRule type="containsText" dxfId="495" priority="473" operator="containsText" text="Media">
      <formula>NOT(ISERROR(SEARCH("Media",T10)))</formula>
    </cfRule>
    <cfRule type="containsText" dxfId="494" priority="472" operator="containsText" text="Media">
      <formula>NOT(ISERROR(SEARCH("Media",T10)))</formula>
    </cfRule>
    <cfRule type="containsText" dxfId="493" priority="471" operator="containsText" text="Media">
      <formula>NOT(ISERROR(SEARCH("Media",T10)))</formula>
    </cfRule>
    <cfRule type="containsText" dxfId="492" priority="470" operator="containsText" text="Alta">
      <formula>NOT(ISERROR(SEARCH("Alta",T10)))</formula>
    </cfRule>
    <cfRule type="containsText" dxfId="491" priority="482" operator="containsText" text="Media">
      <formula>NOT(ISERROR(SEARCH("Media",T10)))</formula>
    </cfRule>
    <cfRule type="containsText" dxfId="490" priority="467" operator="containsText" text="Baja">
      <formula>NOT(ISERROR(SEARCH("Baja",T10)))</formula>
    </cfRule>
    <cfRule type="containsText" dxfId="489" priority="466" operator="containsText" text="Muy Baja">
      <formula>NOT(ISERROR(SEARCH("Muy Baja",T10)))</formula>
    </cfRule>
    <cfRule type="containsText" dxfId="488" priority="475" operator="containsText" text="Baja">
      <formula>NOT(ISERROR(SEARCH("Baja",T10)))</formula>
    </cfRule>
    <cfRule type="cellIs" dxfId="487" priority="488" operator="between">
      <formula>0</formula>
      <formula>2</formula>
    </cfRule>
    <cfRule type="containsText" dxfId="486" priority="474" operator="containsText" text="Muy Baja">
      <formula>NOT(ISERROR(SEARCH("Muy Baja",T10)))</formula>
    </cfRule>
    <cfRule type="containsText" dxfId="485" priority="476" operator="containsText" text="Muy Baja">
      <formula>NOT(ISERROR(SEARCH("Muy Baja",T10)))</formula>
    </cfRule>
    <cfRule type="containsText" dxfId="484" priority="477" operator="containsText" text="Muy Baja">
      <formula>NOT(ISERROR(SEARCH("Muy Baja",T10)))</formula>
    </cfRule>
    <cfRule type="containsText" dxfId="483" priority="478" operator="containsText" text="Muy Baja">
      <formula>NOT(ISERROR(SEARCH("Muy Baja",T10)))</formula>
    </cfRule>
    <cfRule type="containsText" dxfId="482" priority="479" operator="containsText" text="Muy Baja'Tabla probabilidad'!">
      <formula>NOT(ISERROR(SEARCH("Muy Baja'Tabla probabilidad'!",T10)))</formula>
    </cfRule>
    <cfRule type="containsText" dxfId="481" priority="480" operator="containsText" text="Muy bajo">
      <formula>NOT(ISERROR(SEARCH("Muy bajo",T10)))</formula>
    </cfRule>
    <cfRule type="containsText" dxfId="480" priority="481" operator="containsText" text="Alta">
      <formula>NOT(ISERROR(SEARCH("Alta",T10)))</formula>
    </cfRule>
    <cfRule type="containsText" dxfId="479" priority="483" operator="containsText" text="Baja">
      <formula>NOT(ISERROR(SEARCH("Baja",T10)))</formula>
    </cfRule>
    <cfRule type="containsText" dxfId="478" priority="484" operator="containsText" text="Muy baja">
      <formula>NOT(ISERROR(SEARCH("Muy baja",T10)))</formula>
    </cfRule>
    <cfRule type="cellIs" dxfId="475" priority="487" operator="between">
      <formula>1</formula>
      <formula>2</formula>
    </cfRule>
  </conditionalFormatting>
  <conditionalFormatting sqref="T50 T60">
    <cfRule type="containsText" dxfId="474" priority="246" operator="containsText" text="Muy Baja">
      <formula>NOT(ISERROR(SEARCH("Muy Baja",T50)))</formula>
    </cfRule>
    <cfRule type="containsText" dxfId="473" priority="238" operator="containsText" text="Muy Alta">
      <formula>NOT(ISERROR(SEARCH("Muy Alta",T50)))</formula>
    </cfRule>
    <cfRule type="containsText" dxfId="472" priority="240" operator="containsText" text="Alta">
      <formula>NOT(ISERROR(SEARCH("Alta",T50)))</formula>
    </cfRule>
    <cfRule type="containsText" dxfId="471" priority="241" operator="containsText" text="Media">
      <formula>NOT(ISERROR(SEARCH("Media",T50)))</formula>
    </cfRule>
    <cfRule type="cellIs" dxfId="470" priority="257" operator="between">
      <formula>1</formula>
      <formula>2</formula>
    </cfRule>
    <cfRule type="containsText" dxfId="469" priority="242" operator="containsText" text="Media">
      <formula>NOT(ISERROR(SEARCH("Media",T50)))</formula>
    </cfRule>
    <cfRule type="containsText" dxfId="468" priority="243" operator="containsText" text="Media">
      <formula>NOT(ISERROR(SEARCH("Media",T50)))</formula>
    </cfRule>
    <cfRule type="containsText" dxfId="467" priority="244" operator="containsText" text="Muy Baja">
      <formula>NOT(ISERROR(SEARCH("Muy Baja",T50)))</formula>
    </cfRule>
    <cfRule type="containsText" dxfId="466" priority="245" operator="containsText" text="Baja">
      <formula>NOT(ISERROR(SEARCH("Baja",T50)))</formula>
    </cfRule>
    <cfRule type="cellIs" dxfId="465" priority="258" operator="between">
      <formula>0</formula>
      <formula>2</formula>
    </cfRule>
    <cfRule type="containsText" dxfId="462" priority="254" operator="containsText" text="Muy baja">
      <formula>NOT(ISERROR(SEARCH("Muy baja",T50)))</formula>
    </cfRule>
    <cfRule type="containsText" dxfId="461" priority="253" operator="containsText" text="Baja">
      <formula>NOT(ISERROR(SEARCH("Baja",T50)))</formula>
    </cfRule>
    <cfRule type="containsText" dxfId="460" priority="252" operator="containsText" text="Media">
      <formula>NOT(ISERROR(SEARCH("Media",T50)))</formula>
    </cfRule>
    <cfRule type="containsText" dxfId="459" priority="251" operator="containsText" text="Alta">
      <formula>NOT(ISERROR(SEARCH("Alta",T50)))</formula>
    </cfRule>
    <cfRule type="containsText" dxfId="458" priority="237" operator="containsText" text="Baja">
      <formula>NOT(ISERROR(SEARCH("Baja",T50)))</formula>
    </cfRule>
    <cfRule type="containsText" dxfId="457" priority="250" operator="containsText" text="Muy bajo">
      <formula>NOT(ISERROR(SEARCH("Muy bajo",T50)))</formula>
    </cfRule>
    <cfRule type="containsText" dxfId="456" priority="247" operator="containsText" text="Muy Baja">
      <formula>NOT(ISERROR(SEARCH("Muy Baja",T50)))</formula>
    </cfRule>
    <cfRule type="containsText" dxfId="455" priority="249" operator="containsText" text="Muy Baja'Tabla probabilidad'!">
      <formula>NOT(ISERROR(SEARCH("Muy Baja'Tabla probabilidad'!",T50)))</formula>
    </cfRule>
    <cfRule type="containsText" dxfId="454" priority="248" operator="containsText" text="Muy Baja">
      <formula>NOT(ISERROR(SEARCH("Muy Baja",T50)))</formula>
    </cfRule>
    <cfRule type="containsText" dxfId="453" priority="236" operator="containsText" text="Muy Baja">
      <formula>NOT(ISERROR(SEARCH("Muy Baja",T50)))</formula>
    </cfRule>
  </conditionalFormatting>
  <conditionalFormatting sqref="T70 T80 T90">
    <cfRule type="containsText" dxfId="452" priority="24" operator="containsText" text="Muy bajo">
      <formula>NOT(ISERROR(SEARCH("Muy bajo",T70)))</formula>
    </cfRule>
    <cfRule type="containsText" dxfId="451" priority="25" operator="containsText" text="Alta">
      <formula>NOT(ISERROR(SEARCH("Alta",T70)))</formula>
    </cfRule>
    <cfRule type="containsText" dxfId="450" priority="26" operator="containsText" text="Media">
      <formula>NOT(ISERROR(SEARCH("Media",T70)))</formula>
    </cfRule>
    <cfRule type="containsText" dxfId="449" priority="28" operator="containsText" text="Muy baja">
      <formula>NOT(ISERROR(SEARCH("Muy baja",T70)))</formula>
    </cfRule>
    <cfRule type="cellIs" dxfId="446" priority="31" operator="between">
      <formula>1</formula>
      <formula>2</formula>
    </cfRule>
    <cfRule type="cellIs" dxfId="445" priority="32" operator="between">
      <formula>0</formula>
      <formula>2</formula>
    </cfRule>
    <cfRule type="containsText" dxfId="444" priority="27" operator="containsText" text="Baja">
      <formula>NOT(ISERROR(SEARCH("Baja",T70)))</formula>
    </cfRule>
    <cfRule type="containsText" dxfId="443" priority="14" operator="containsText" text="Alta">
      <formula>NOT(ISERROR(SEARCH("Alta",T70)))</formula>
    </cfRule>
    <cfRule type="containsText" dxfId="442" priority="11" operator="containsText" text="Muy Baja">
      <formula>NOT(ISERROR(SEARCH("Muy Baja",T70)))</formula>
    </cfRule>
    <cfRule type="containsText" dxfId="441" priority="12" operator="containsText" text="Baja">
      <formula>NOT(ISERROR(SEARCH("Baja",T70)))</formula>
    </cfRule>
    <cfRule type="containsText" dxfId="440" priority="13" operator="containsText" text="Muy Alta">
      <formula>NOT(ISERROR(SEARCH("Muy Alta",T70)))</formula>
    </cfRule>
    <cfRule type="containsText" dxfId="439" priority="15" operator="containsText" text="Media">
      <formula>NOT(ISERROR(SEARCH("Media",T70)))</formula>
    </cfRule>
    <cfRule type="containsText" dxfId="438" priority="16" operator="containsText" text="Media">
      <formula>NOT(ISERROR(SEARCH("Media",T70)))</formula>
    </cfRule>
    <cfRule type="containsText" dxfId="437" priority="17" operator="containsText" text="Media">
      <formula>NOT(ISERROR(SEARCH("Media",T70)))</formula>
    </cfRule>
    <cfRule type="containsText" dxfId="436" priority="18" operator="containsText" text="Muy Baja">
      <formula>NOT(ISERROR(SEARCH("Muy Baja",T70)))</formula>
    </cfRule>
    <cfRule type="containsText" dxfId="435" priority="19" operator="containsText" text="Baja">
      <formula>NOT(ISERROR(SEARCH("Baja",T70)))</formula>
    </cfRule>
    <cfRule type="containsText" dxfId="434" priority="20" operator="containsText" text="Muy Baja">
      <formula>NOT(ISERROR(SEARCH("Muy Baja",T70)))</formula>
    </cfRule>
    <cfRule type="containsText" dxfId="433" priority="21" operator="containsText" text="Muy Baja">
      <formula>NOT(ISERROR(SEARCH("Muy Baja",T70)))</formula>
    </cfRule>
    <cfRule type="containsText" dxfId="432" priority="22" operator="containsText" text="Muy Baja">
      <formula>NOT(ISERROR(SEARCH("Muy Baja",T70)))</formula>
    </cfRule>
    <cfRule type="containsText" dxfId="431" priority="23" operator="containsText" text="Muy Baja'Tabla probabilidad'!">
      <formula>NOT(ISERROR(SEARCH("Muy Baja'Tabla probabilidad'!",T70)))</formula>
    </cfRule>
  </conditionalFormatting>
  <conditionalFormatting sqref="U10 U20 U30 U40">
    <cfRule type="containsText" dxfId="430" priority="461" operator="containsText" text="Mayor">
      <formula>NOT(ISERROR(SEARCH("Mayor",U10)))</formula>
    </cfRule>
    <cfRule type="containsText" dxfId="429" priority="462" operator="containsText" text="Alta">
      <formula>NOT(ISERROR(SEARCH("Alta",U10)))</formula>
    </cfRule>
    <cfRule type="containsText" dxfId="428" priority="463" operator="containsText" text="Moderado">
      <formula>NOT(ISERROR(SEARCH("Moderado",U10)))</formula>
    </cfRule>
    <cfRule type="containsText" dxfId="427" priority="464" operator="containsText" text="Menor">
      <formula>NOT(ISERROR(SEARCH("Menor",U10)))</formula>
    </cfRule>
    <cfRule type="containsText" dxfId="426" priority="460" operator="containsText" text="Catastrófico">
      <formula>NOT(ISERROR(SEARCH("Catastrófico",U10)))</formula>
    </cfRule>
    <cfRule type="containsText" dxfId="425" priority="465" operator="containsText" text="Leve">
      <formula>NOT(ISERROR(SEARCH("Leve",U10)))</formula>
    </cfRule>
  </conditionalFormatting>
  <conditionalFormatting sqref="U50 U60">
    <cfRule type="containsText" dxfId="424" priority="230" operator="containsText" text="Catastrófico">
      <formula>NOT(ISERROR(SEARCH("Catastrófico",U50)))</formula>
    </cfRule>
    <cfRule type="containsText" dxfId="423" priority="231" operator="containsText" text="Mayor">
      <formula>NOT(ISERROR(SEARCH("Mayor",U50)))</formula>
    </cfRule>
    <cfRule type="containsText" dxfId="422" priority="232" operator="containsText" text="Alta">
      <formula>NOT(ISERROR(SEARCH("Alta",U50)))</formula>
    </cfRule>
    <cfRule type="containsText" dxfId="421" priority="234" operator="containsText" text="Menor">
      <formula>NOT(ISERROR(SEARCH("Menor",U50)))</formula>
    </cfRule>
    <cfRule type="containsText" dxfId="420" priority="233" operator="containsText" text="Moderado">
      <formula>NOT(ISERROR(SEARCH("Moderado",U50)))</formula>
    </cfRule>
    <cfRule type="containsText" dxfId="419" priority="235" operator="containsText" text="Leve">
      <formula>NOT(ISERROR(SEARCH("Leve",U50)))</formula>
    </cfRule>
  </conditionalFormatting>
  <conditionalFormatting sqref="U70 U80 U90">
    <cfRule type="containsText" dxfId="418" priority="6" operator="containsText" text="Mayor">
      <formula>NOT(ISERROR(SEARCH("Mayor",U70)))</formula>
    </cfRule>
    <cfRule type="containsText" dxfId="417" priority="5" operator="containsText" text="Catastrófico">
      <formula>NOT(ISERROR(SEARCH("Catastrófico",U70)))</formula>
    </cfRule>
    <cfRule type="containsText" dxfId="416" priority="10" operator="containsText" text="Leve">
      <formula>NOT(ISERROR(SEARCH("Leve",U70)))</formula>
    </cfRule>
    <cfRule type="containsText" dxfId="415" priority="9" operator="containsText" text="Menor">
      <formula>NOT(ISERROR(SEARCH("Menor",U70)))</formula>
    </cfRule>
    <cfRule type="containsText" dxfId="414" priority="8" operator="containsText" text="Moderado">
      <formula>NOT(ISERROR(SEARCH("Moderado",U70)))</formula>
    </cfRule>
    <cfRule type="containsText" dxfId="413" priority="7" operator="containsText" text="Alta">
      <formula>NOT(ISERROR(SEARCH("Alta",U70)))</formula>
    </cfRule>
  </conditionalFormatting>
  <conditionalFormatting sqref="V10 V20">
    <cfRule type="containsText" dxfId="412" priority="427" operator="containsText" text="Moderado">
      <formula>NOT(ISERROR(SEARCH("Moderado",V10)))</formula>
    </cfRule>
    <cfRule type="containsText" dxfId="411" priority="426" operator="containsText" text="Bajo">
      <formula>NOT(ISERROR(SEARCH("Bajo",V10)))</formula>
    </cfRule>
    <cfRule type="containsText" dxfId="410" priority="425" operator="containsText" text="Alto">
      <formula>NOT(ISERROR(SEARCH("Alto",V10)))</formula>
    </cfRule>
    <cfRule type="containsText" dxfId="409" priority="424" operator="containsText" text="Extremo">
      <formula>NOT(ISERROR(SEARCH("Extremo",V10)))</formula>
    </cfRule>
  </conditionalFormatting>
  <conditionalFormatting sqref="V30">
    <cfRule type="containsText" dxfId="408" priority="391" operator="containsText" text="Extremo">
      <formula>NOT(ISERROR(SEARCH("Extremo",V30)))</formula>
    </cfRule>
    <cfRule type="containsText" dxfId="407" priority="392" operator="containsText" text="Alto">
      <formula>NOT(ISERROR(SEARCH("Alto",V30)))</formula>
    </cfRule>
    <cfRule type="containsText" dxfId="406" priority="394" operator="containsText" text="Moderado">
      <formula>NOT(ISERROR(SEARCH("Moderado",V30)))</formula>
    </cfRule>
    <cfRule type="containsText" dxfId="405" priority="393" operator="containsText" text="Bajo">
      <formula>NOT(ISERROR(SEARCH("Bajo",V30)))</formula>
    </cfRule>
  </conditionalFormatting>
  <conditionalFormatting sqref="V40">
    <cfRule type="containsText" dxfId="404" priority="361" operator="containsText" text="Moderado">
      <formula>NOT(ISERROR(SEARCH("Moderado",V40)))</formula>
    </cfRule>
    <cfRule type="containsText" dxfId="403" priority="358" operator="containsText" text="Extremo">
      <formula>NOT(ISERROR(SEARCH("Extremo",V40)))</formula>
    </cfRule>
    <cfRule type="containsText" dxfId="402" priority="359" operator="containsText" text="Alto">
      <formula>NOT(ISERROR(SEARCH("Alto",V40)))</formula>
    </cfRule>
    <cfRule type="containsText" dxfId="401" priority="360" operator="containsText" text="Bajo">
      <formula>NOT(ISERROR(SEARCH("Bajo",V40)))</formula>
    </cfRule>
  </conditionalFormatting>
  <conditionalFormatting sqref="V50 V60">
    <cfRule type="containsText" dxfId="400" priority="229" operator="containsText" text="Moderado">
      <formula>NOT(ISERROR(SEARCH("Moderado",V50)))</formula>
    </cfRule>
    <cfRule type="containsText" dxfId="399" priority="228" operator="containsText" text="Bajo">
      <formula>NOT(ISERROR(SEARCH("Bajo",V50)))</formula>
    </cfRule>
    <cfRule type="containsText" dxfId="398" priority="227" operator="containsText" text="Alto">
      <formula>NOT(ISERROR(SEARCH("Alto",V50)))</formula>
    </cfRule>
    <cfRule type="containsText" dxfId="397" priority="226" operator="containsText" text="Extremo">
      <formula>NOT(ISERROR(SEARCH("Extremo",V50)))</formula>
    </cfRule>
  </conditionalFormatting>
  <conditionalFormatting sqref="V70 V80 V90">
    <cfRule type="containsText" dxfId="396" priority="3" operator="containsText" text="Bajo">
      <formula>NOT(ISERROR(SEARCH("Bajo",V70)))</formula>
    </cfRule>
    <cfRule type="containsText" dxfId="395" priority="2" operator="containsText" text="Alto">
      <formula>NOT(ISERROR(SEARCH("Alto",V70)))</formula>
    </cfRule>
    <cfRule type="containsText" dxfId="394" priority="1" operator="containsText" text="Extremo">
      <formula>NOT(ISERROR(SEARCH("Extremo",V70)))</formula>
    </cfRule>
    <cfRule type="containsText" dxfId="393" priority="4" operator="containsText" text="Moderado">
      <formula>NOT(ISERROR(SEARCH("Moderado",V70)))</formula>
    </cfRule>
  </conditionalFormatting>
  <dataValidations xWindow="536" yWindow="229" count="2">
    <dataValidation allowBlank="1" showInputMessage="1" showErrorMessage="1" prompt="Enunciar cuál es el control" sqref="E55:E58 E25:E28 E45:E48 E73 M50 E60:E63 E75:E81 M20:M22 E83 E40:E43 E21:E23 E95:E99 E10:E11 E13:E19 E65:E71 E30:E38 M10:M12 M40:M42 E50:E53 E85:E90 M30:M32 E93 M91:M92 M80:M81" xr:uid="{00000000-0002-0000-0600-000000000000}"/>
    <dataValidation type="list" allowBlank="1" showInputMessage="1" showErrorMessage="1" sqref="N10:Q99 F10:I99"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m:sqref>T50 T60</xm:sqref>
        </x14:conditionalFormatting>
        <x14:conditionalFormatting xmlns:xm="http://schemas.microsoft.com/office/excel/2006/main">
          <x14:cfRule type="containsText" priority="29" operator="containsText" id="{ADE80DBC-25DB-4C91-949B-C7D172DA4BF7}">
            <xm:f>NOT(ISERROR(SEARCH('8- Políticas de Administración '!$B$5,T70)))</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'!$B$5,T70)))</xm:f>
            <xm:f>'8- Políticas de Administración '!$B$5</xm:f>
            <x14:dxf>
              <font>
                <color rgb="FF9C0006"/>
              </font>
              <fill>
                <patternFill>
                  <bgColor rgb="FFFFC7CE"/>
                </patternFill>
              </fill>
            </x14:dxf>
          </x14:cfRule>
          <xm:sqref>T70 T80 T90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JI99"/>
  <sheetViews>
    <sheetView showGridLines="0" topLeftCell="A52" zoomScale="70" zoomScaleNormal="70" zoomScalePageLayoutView="70" workbookViewId="0">
      <selection activeCell="C101" sqref="C101"/>
    </sheetView>
  </sheetViews>
  <sheetFormatPr baseColWidth="10"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604"/>
      <c r="B1" s="604"/>
      <c r="C1" s="604"/>
      <c r="D1" s="604"/>
      <c r="E1" s="604"/>
      <c r="F1" s="603" t="s">
        <v>332</v>
      </c>
      <c r="G1" s="603"/>
      <c r="H1" s="603"/>
      <c r="I1" s="603"/>
      <c r="J1" s="603"/>
      <c r="K1" s="603"/>
      <c r="L1" s="603"/>
      <c r="M1" s="603"/>
      <c r="N1" s="603"/>
      <c r="O1" s="603"/>
      <c r="P1" s="603"/>
      <c r="Q1" s="603"/>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604"/>
      <c r="B2" s="604"/>
      <c r="C2" s="604"/>
      <c r="D2" s="604"/>
      <c r="E2" s="604"/>
      <c r="F2" s="603"/>
      <c r="G2" s="603"/>
      <c r="H2" s="603"/>
      <c r="I2" s="603"/>
      <c r="J2" s="603"/>
      <c r="K2" s="603"/>
      <c r="L2" s="603"/>
      <c r="M2" s="603"/>
      <c r="N2" s="603"/>
      <c r="O2" s="603"/>
      <c r="P2" s="603"/>
      <c r="Q2" s="603"/>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604"/>
      <c r="B3" s="604"/>
      <c r="C3" s="604"/>
      <c r="D3" s="604"/>
      <c r="E3" s="604"/>
      <c r="F3" s="603"/>
      <c r="G3" s="603"/>
      <c r="H3" s="603"/>
      <c r="I3" s="603"/>
      <c r="J3" s="603"/>
      <c r="K3" s="603"/>
      <c r="L3" s="603"/>
      <c r="M3" s="603"/>
      <c r="N3" s="603"/>
      <c r="O3" s="603"/>
      <c r="P3" s="603"/>
      <c r="Q3" s="603"/>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50.25" customHeight="1">
      <c r="A4" s="570" t="s">
        <v>257</v>
      </c>
      <c r="B4" s="570"/>
      <c r="C4" s="571" t="s">
        <v>516</v>
      </c>
      <c r="D4" s="571"/>
      <c r="E4" s="571"/>
      <c r="F4" s="571"/>
      <c r="G4" s="571"/>
      <c r="H4" s="571"/>
      <c r="I4" s="571"/>
      <c r="J4" s="571"/>
      <c r="K4" s="571"/>
      <c r="L4" s="571"/>
      <c r="M4" s="571"/>
      <c r="N4" s="571"/>
      <c r="O4" s="571"/>
      <c r="P4" s="571"/>
      <c r="Q4" s="571"/>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327.75" customHeight="1">
      <c r="A5" s="570" t="s">
        <v>258</v>
      </c>
      <c r="B5" s="570"/>
      <c r="C5" s="571" t="s">
        <v>517</v>
      </c>
      <c r="D5" s="571"/>
      <c r="E5" s="571"/>
      <c r="F5" s="571"/>
      <c r="G5" s="571"/>
      <c r="H5" s="571"/>
      <c r="I5" s="571"/>
      <c r="J5" s="571"/>
      <c r="K5" s="571"/>
      <c r="L5" s="571"/>
      <c r="M5" s="571"/>
      <c r="N5" s="571"/>
      <c r="O5" s="571"/>
      <c r="P5" s="571"/>
      <c r="Q5" s="571"/>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314.25" customHeight="1">
      <c r="A6" s="570" t="s">
        <v>259</v>
      </c>
      <c r="B6" s="570"/>
      <c r="C6" s="571" t="s">
        <v>518</v>
      </c>
      <c r="D6" s="572"/>
      <c r="E6" s="572"/>
      <c r="F6" s="572"/>
      <c r="G6" s="572"/>
      <c r="H6" s="572"/>
      <c r="I6" s="572"/>
      <c r="J6" s="572"/>
      <c r="K6" s="572"/>
      <c r="L6" s="572"/>
      <c r="M6" s="572"/>
      <c r="N6" s="572"/>
      <c r="O6" s="572"/>
      <c r="P6" s="572"/>
      <c r="Q6" s="572"/>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57" t="s">
        <v>333</v>
      </c>
      <c r="B7" s="557"/>
      <c r="C7" s="557"/>
      <c r="D7" s="557"/>
      <c r="E7" s="557"/>
      <c r="F7" s="557" t="s">
        <v>275</v>
      </c>
      <c r="G7" s="557"/>
      <c r="H7" s="557"/>
      <c r="I7" s="90"/>
      <c r="J7" s="524" t="s">
        <v>334</v>
      </c>
      <c r="K7" s="524"/>
      <c r="L7" s="524"/>
      <c r="M7" s="524"/>
      <c r="N7" s="525"/>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59" t="s">
        <v>265</v>
      </c>
      <c r="B8" s="560" t="s">
        <v>316</v>
      </c>
      <c r="C8" s="605" t="s">
        <v>267</v>
      </c>
      <c r="D8" s="607" t="s">
        <v>277</v>
      </c>
      <c r="E8" s="560" t="s">
        <v>261</v>
      </c>
      <c r="F8" s="597" t="s">
        <v>335</v>
      </c>
      <c r="G8" s="597" t="s">
        <v>336</v>
      </c>
      <c r="H8" s="597" t="s">
        <v>337</v>
      </c>
      <c r="I8" s="599"/>
      <c r="J8" s="597" t="s">
        <v>338</v>
      </c>
      <c r="K8" s="597" t="s">
        <v>339</v>
      </c>
      <c r="L8" s="597" t="s">
        <v>340</v>
      </c>
      <c r="M8" s="597" t="s">
        <v>341</v>
      </c>
      <c r="N8" s="597" t="s">
        <v>342</v>
      </c>
      <c r="O8" s="597" t="s">
        <v>343</v>
      </c>
      <c r="P8" s="597" t="s">
        <v>344</v>
      </c>
      <c r="Q8" s="597" t="s">
        <v>345</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thickBot="1">
      <c r="A9" s="496"/>
      <c r="B9" s="561"/>
      <c r="C9" s="606"/>
      <c r="D9" s="608"/>
      <c r="E9" s="561"/>
      <c r="F9" s="598"/>
      <c r="G9" s="598"/>
      <c r="H9" s="598"/>
      <c r="I9" s="600"/>
      <c r="J9" s="598"/>
      <c r="K9" s="598"/>
      <c r="L9" s="598"/>
      <c r="M9" s="598"/>
      <c r="N9" s="598"/>
      <c r="O9" s="598"/>
      <c r="P9" s="598"/>
      <c r="Q9" s="598"/>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customHeight="1">
      <c r="A10" s="526">
        <f>'5- Identificación de Riesgos'!A10</f>
        <v>1</v>
      </c>
      <c r="B10" s="455" t="str">
        <f>'5- Identificación de Riesgos'!B10</f>
        <v>Vencimiento de Términos</v>
      </c>
      <c r="C10" s="426" t="str">
        <f>'5- Identificación de Riesgos'!C10</f>
        <v>Se realizan  actuaciones procesales o se da  respuesta a las solicitudes de los usuarios de la administración de justicia en materia penal, después del  término legal establecido para decidir sobre los conflictos presentados a los jueces.</v>
      </c>
      <c r="D10" s="426" t="s">
        <v>291</v>
      </c>
      <c r="E10" s="181" t="str">
        <f>'5- Identificación de Riesgos'!D10</f>
        <v>1. Mayor demanda de justicia.</v>
      </c>
      <c r="F10" s="477" t="str">
        <f>'5- Identificación de Riesgos'!H10</f>
        <v>Baja - 2</v>
      </c>
      <c r="G10" s="426" t="str">
        <f>'5- Identificación de Riesgos'!M10</f>
        <v>Menor - 2</v>
      </c>
      <c r="H10" s="426" t="str">
        <f>'5- Identificación de Riesgos'!N10</f>
        <v>Moderado - 4</v>
      </c>
      <c r="I10" s="154"/>
      <c r="J10" s="602" t="str">
        <f>'6- Valoración Controles'!T10</f>
        <v>Baja - 2</v>
      </c>
      <c r="K10" s="602" t="str">
        <f>'6- Valoración Controles'!U10</f>
        <v>Menor - 2</v>
      </c>
      <c r="L10" s="601" t="e">
        <f>AVERAGE(#REF!)</f>
        <v>#REF!</v>
      </c>
      <c r="M10" s="455" t="str">
        <f>'6- Valoración Controles'!V10</f>
        <v>Moderado - 4</v>
      </c>
      <c r="N10" s="455" t="s">
        <v>346</v>
      </c>
      <c r="O10" s="182"/>
      <c r="P10" s="182"/>
      <c r="Q10" s="183"/>
    </row>
    <row r="11" spans="1:269" ht="13.5" customHeight="1">
      <c r="A11" s="527"/>
      <c r="B11" s="456"/>
      <c r="C11" s="427"/>
      <c r="D11" s="427"/>
      <c r="E11" s="184" t="str">
        <f>'5- Identificación de Riesgos'!D11</f>
        <v>2. Insuficiencia de  personal  para atender la función misional y la atención a las partes interesadas en los despachos judiciales y centro de servicios</v>
      </c>
      <c r="F11" s="478"/>
      <c r="G11" s="591"/>
      <c r="H11" s="427"/>
      <c r="I11" s="91"/>
      <c r="J11" s="593"/>
      <c r="K11" s="593"/>
      <c r="L11" s="585"/>
      <c r="M11" s="456"/>
      <c r="N11" s="456"/>
      <c r="O11" s="185"/>
      <c r="P11" s="185">
        <v>5</v>
      </c>
      <c r="Q11" s="186"/>
    </row>
    <row r="12" spans="1:269" ht="13.5" customHeight="1">
      <c r="A12" s="527"/>
      <c r="B12" s="456"/>
      <c r="C12" s="427"/>
      <c r="D12" s="427"/>
      <c r="E12" s="195" t="str">
        <f>'5- Identificación de Riesgos'!D12</f>
        <v>3. Complejidad de los procesos judiciales y solicitudes, lo cual incrementa los tiempos para su resolución.</v>
      </c>
      <c r="F12" s="478"/>
      <c r="G12" s="591"/>
      <c r="H12" s="427"/>
      <c r="I12" s="91"/>
      <c r="J12" s="593"/>
      <c r="K12" s="593"/>
      <c r="L12" s="585"/>
      <c r="M12" s="456"/>
      <c r="N12" s="456"/>
      <c r="O12" s="185"/>
      <c r="P12" s="185"/>
      <c r="Q12" s="186"/>
    </row>
    <row r="13" spans="1:269" ht="13.5" customHeight="1">
      <c r="A13" s="527"/>
      <c r="B13" s="456"/>
      <c r="C13" s="427"/>
      <c r="D13" s="427"/>
      <c r="E13" s="184" t="str">
        <f>'5- Identificación de Riesgos'!D13</f>
        <v>4.Fallas en la planeación  para el desarrollo de las tareas propias del despacho.</v>
      </c>
      <c r="F13" s="478"/>
      <c r="G13" s="591"/>
      <c r="H13" s="427"/>
      <c r="I13" s="91"/>
      <c r="J13" s="593"/>
      <c r="K13" s="593"/>
      <c r="L13" s="585"/>
      <c r="M13" s="456"/>
      <c r="N13" s="456"/>
      <c r="O13" s="185"/>
      <c r="P13" s="185"/>
      <c r="Q13" s="186"/>
    </row>
    <row r="14" spans="1:269" ht="13.5" customHeight="1">
      <c r="A14" s="527"/>
      <c r="B14" s="456"/>
      <c r="C14" s="427"/>
      <c r="D14" s="427"/>
      <c r="E14" s="184" t="str">
        <f>'5- Identificación de Riesgos'!D14</f>
        <v>5.  Fallas e insuficiencia de las herramientas tecnológicas.</v>
      </c>
      <c r="F14" s="478"/>
      <c r="G14" s="591"/>
      <c r="H14" s="427"/>
      <c r="I14" s="91"/>
      <c r="J14" s="593"/>
      <c r="K14" s="593"/>
      <c r="L14" s="585"/>
      <c r="M14" s="456"/>
      <c r="N14" s="456"/>
      <c r="O14" s="185"/>
      <c r="P14" s="185"/>
      <c r="Q14" s="186"/>
    </row>
    <row r="15" spans="1:269" ht="13.5" customHeight="1">
      <c r="A15" s="527"/>
      <c r="B15" s="456"/>
      <c r="C15" s="427"/>
      <c r="D15" s="427"/>
      <c r="E15" s="184">
        <f>'5- Identificación de Riesgos'!D15</f>
        <v>0</v>
      </c>
      <c r="F15" s="478"/>
      <c r="G15" s="591"/>
      <c r="H15" s="427"/>
      <c r="I15" s="91"/>
      <c r="J15" s="593"/>
      <c r="K15" s="593"/>
      <c r="L15" s="585"/>
      <c r="M15" s="456"/>
      <c r="N15" s="456"/>
      <c r="O15" s="185"/>
      <c r="P15" s="185"/>
      <c r="Q15" s="186"/>
    </row>
    <row r="16" spans="1:269" ht="13.5" customHeight="1">
      <c r="A16" s="527"/>
      <c r="B16" s="456"/>
      <c r="C16" s="427"/>
      <c r="D16" s="427"/>
      <c r="E16" s="184">
        <f>'5- Identificación de Riesgos'!D16</f>
        <v>0</v>
      </c>
      <c r="F16" s="478"/>
      <c r="G16" s="591"/>
      <c r="H16" s="427"/>
      <c r="I16" s="91"/>
      <c r="J16" s="593"/>
      <c r="K16" s="593"/>
      <c r="L16" s="585"/>
      <c r="M16" s="456"/>
      <c r="N16" s="456"/>
      <c r="O16" s="185"/>
      <c r="P16" s="185"/>
      <c r="Q16" s="186"/>
    </row>
    <row r="17" spans="1:17" ht="13.5" customHeight="1">
      <c r="A17" s="527"/>
      <c r="B17" s="456"/>
      <c r="C17" s="427"/>
      <c r="D17" s="427"/>
      <c r="E17" s="184">
        <f>'5- Identificación de Riesgos'!D17</f>
        <v>0</v>
      </c>
      <c r="F17" s="478"/>
      <c r="G17" s="591"/>
      <c r="H17" s="427"/>
      <c r="I17" s="91"/>
      <c r="J17" s="593"/>
      <c r="K17" s="593"/>
      <c r="L17" s="585"/>
      <c r="M17" s="456"/>
      <c r="N17" s="456"/>
      <c r="O17" s="185"/>
      <c r="P17" s="185"/>
      <c r="Q17" s="186"/>
    </row>
    <row r="18" spans="1:17" ht="13.5" customHeight="1">
      <c r="A18" s="527"/>
      <c r="B18" s="456"/>
      <c r="C18" s="427"/>
      <c r="D18" s="427"/>
      <c r="E18" s="184">
        <f>'5- Identificación de Riesgos'!D18</f>
        <v>0</v>
      </c>
      <c r="F18" s="478"/>
      <c r="G18" s="591"/>
      <c r="H18" s="427"/>
      <c r="I18" s="91"/>
      <c r="J18" s="593"/>
      <c r="K18" s="593"/>
      <c r="L18" s="585"/>
      <c r="M18" s="456"/>
      <c r="N18" s="456"/>
      <c r="O18" s="185"/>
      <c r="P18" s="185"/>
      <c r="Q18" s="186"/>
    </row>
    <row r="19" spans="1:17" ht="13.5" customHeight="1">
      <c r="A19" s="527"/>
      <c r="B19" s="448"/>
      <c r="C19" s="427"/>
      <c r="D19" s="427"/>
      <c r="E19" s="184">
        <f>'5- Identificación de Riesgos'!D19</f>
        <v>0</v>
      </c>
      <c r="F19" s="478"/>
      <c r="G19" s="591"/>
      <c r="H19" s="427"/>
      <c r="I19" s="92"/>
      <c r="J19" s="594"/>
      <c r="K19" s="594"/>
      <c r="L19" s="586"/>
      <c r="M19" s="448"/>
      <c r="N19" s="448"/>
      <c r="O19" s="185"/>
      <c r="P19" s="185"/>
      <c r="Q19" s="186"/>
    </row>
    <row r="20" spans="1:17" ht="13.5" customHeight="1">
      <c r="A20" s="596">
        <f>'5- Identificación de Riesgos'!A20</f>
        <v>2</v>
      </c>
      <c r="B20" s="456" t="str">
        <f>'5- Identificación de Riesgos'!B20</f>
        <v xml:space="preserve">Incumplimientos en la realizacion de audiencias </v>
      </c>
      <c r="C20" s="448" t="str">
        <f>'5- Identificación de Riesgos'!C20</f>
        <v xml:space="preserve">No se atiende la  solicitud  de un fiscal o parte interesada para la realización de una audiencia preliminar o no se cumple  la programción de audiencias de Conocimiento. </v>
      </c>
      <c r="D20" s="448" t="s">
        <v>291</v>
      </c>
      <c r="E20" s="184" t="str">
        <f>'5- Identificación de Riesgos'!D20</f>
        <v xml:space="preserve">1. Inasistencia del Juez </v>
      </c>
      <c r="F20" s="590" t="str">
        <f>'5- Identificación de Riesgos'!H20</f>
        <v>Baja - 2</v>
      </c>
      <c r="G20" s="448" t="str">
        <f>'5- Identificación de Riesgos'!M20</f>
        <v>Menor - 2</v>
      </c>
      <c r="H20" s="448" t="str">
        <f>'5- Identificación de Riesgos'!N20</f>
        <v>Moderado - 4</v>
      </c>
      <c r="I20" s="91"/>
      <c r="J20" s="593" t="str">
        <f>'6- Valoración Controles'!T20</f>
        <v>Baja - 2</v>
      </c>
      <c r="K20" s="593" t="str">
        <f>'6- Valoración Controles'!U20</f>
        <v>Menor - 2</v>
      </c>
      <c r="L20" s="585" t="e">
        <f>AVERAGE(#REF!)</f>
        <v>#REF!</v>
      </c>
      <c r="M20" s="456" t="str">
        <f>'6- Valoración Controles'!V20</f>
        <v>Moderado - 4</v>
      </c>
      <c r="N20" s="456" t="s">
        <v>346</v>
      </c>
      <c r="O20" s="185"/>
      <c r="P20" s="185"/>
      <c r="Q20" s="186"/>
    </row>
    <row r="21" spans="1:17" ht="13.5" customHeight="1">
      <c r="A21" s="527"/>
      <c r="B21" s="456"/>
      <c r="C21" s="427"/>
      <c r="D21" s="427"/>
      <c r="E21" s="184" t="str">
        <f>'5- Identificación de Riesgos'!D21</f>
        <v xml:space="preserve">2.  Programación de audiencias sin tener en cuenta tiempos de duración para su realización.
</v>
      </c>
      <c r="F21" s="478"/>
      <c r="G21" s="591"/>
      <c r="H21" s="427"/>
      <c r="I21" s="91"/>
      <c r="J21" s="593"/>
      <c r="K21" s="593"/>
      <c r="L21" s="585"/>
      <c r="M21" s="456"/>
      <c r="N21" s="456"/>
      <c r="O21" s="185"/>
      <c r="P21" s="185"/>
      <c r="Q21" s="186"/>
    </row>
    <row r="22" spans="1:17" ht="13.5" customHeight="1">
      <c r="A22" s="527"/>
      <c r="B22" s="456"/>
      <c r="C22" s="427"/>
      <c r="D22" s="427"/>
      <c r="E22" s="184" t="str">
        <f>'5- Identificación de Riesgos'!D22</f>
        <v>3. Notificaciones judiciales erradas o inoportunas.</v>
      </c>
      <c r="F22" s="478"/>
      <c r="G22" s="591"/>
      <c r="H22" s="427"/>
      <c r="I22" s="91"/>
      <c r="J22" s="593"/>
      <c r="K22" s="593"/>
      <c r="L22" s="585"/>
      <c r="M22" s="456"/>
      <c r="N22" s="456"/>
      <c r="O22" s="185"/>
      <c r="P22" s="185"/>
      <c r="Q22" s="186"/>
    </row>
    <row r="23" spans="1:17" ht="13.5" customHeight="1">
      <c r="A23" s="527"/>
      <c r="B23" s="456"/>
      <c r="C23" s="427"/>
      <c r="D23" s="427"/>
      <c r="E23" s="184" t="str">
        <f>'5- Identificación de Riesgos'!D23</f>
        <v>4. Fallas en el servicio de internet,  conectividad  irregular.</v>
      </c>
      <c r="F23" s="478"/>
      <c r="G23" s="591"/>
      <c r="H23" s="427"/>
      <c r="I23" s="91"/>
      <c r="J23" s="593"/>
      <c r="K23" s="593"/>
      <c r="L23" s="585"/>
      <c r="M23" s="456"/>
      <c r="N23" s="456"/>
      <c r="O23" s="185"/>
      <c r="P23" s="185"/>
      <c r="Q23" s="186"/>
    </row>
    <row r="24" spans="1:17" ht="13.5" customHeight="1">
      <c r="A24" s="527"/>
      <c r="B24" s="456"/>
      <c r="C24" s="427"/>
      <c r="D24" s="427"/>
      <c r="E24" s="184">
        <f>'5- Identificación de Riesgos'!D24</f>
        <v>0</v>
      </c>
      <c r="F24" s="478"/>
      <c r="G24" s="591"/>
      <c r="H24" s="427"/>
      <c r="I24" s="91"/>
      <c r="J24" s="593"/>
      <c r="K24" s="593"/>
      <c r="L24" s="585"/>
      <c r="M24" s="456"/>
      <c r="N24" s="456"/>
      <c r="O24" s="185"/>
      <c r="P24" s="185"/>
      <c r="Q24" s="186"/>
    </row>
    <row r="25" spans="1:17" ht="13.5" customHeight="1">
      <c r="A25" s="527"/>
      <c r="B25" s="456"/>
      <c r="C25" s="427"/>
      <c r="D25" s="427"/>
      <c r="E25" s="184">
        <f>'5- Identificación de Riesgos'!D25</f>
        <v>0</v>
      </c>
      <c r="F25" s="478"/>
      <c r="G25" s="591"/>
      <c r="H25" s="427"/>
      <c r="I25" s="91"/>
      <c r="J25" s="593"/>
      <c r="K25" s="593"/>
      <c r="L25" s="585"/>
      <c r="M25" s="456"/>
      <c r="N25" s="456"/>
      <c r="O25" s="185"/>
      <c r="P25" s="185"/>
      <c r="Q25" s="186"/>
    </row>
    <row r="26" spans="1:17" ht="13.5" customHeight="1">
      <c r="A26" s="527"/>
      <c r="B26" s="456"/>
      <c r="C26" s="427"/>
      <c r="D26" s="427"/>
      <c r="E26" s="184">
        <f>'5- Identificación de Riesgos'!D26</f>
        <v>0</v>
      </c>
      <c r="F26" s="478"/>
      <c r="G26" s="591"/>
      <c r="H26" s="427"/>
      <c r="I26" s="91"/>
      <c r="J26" s="593"/>
      <c r="K26" s="593"/>
      <c r="L26" s="585"/>
      <c r="M26" s="456"/>
      <c r="N26" s="456"/>
      <c r="O26" s="185"/>
      <c r="P26" s="185"/>
      <c r="Q26" s="186"/>
    </row>
    <row r="27" spans="1:17" ht="13.5" customHeight="1">
      <c r="A27" s="527"/>
      <c r="B27" s="456"/>
      <c r="C27" s="427"/>
      <c r="D27" s="427"/>
      <c r="E27" s="184">
        <f>'5- Identificación de Riesgos'!D27</f>
        <v>0</v>
      </c>
      <c r="F27" s="478"/>
      <c r="G27" s="591"/>
      <c r="H27" s="427"/>
      <c r="I27" s="91"/>
      <c r="J27" s="593"/>
      <c r="K27" s="593"/>
      <c r="L27" s="585"/>
      <c r="M27" s="456"/>
      <c r="N27" s="456"/>
      <c r="O27" s="185"/>
      <c r="P27" s="185"/>
      <c r="Q27" s="186"/>
    </row>
    <row r="28" spans="1:17" ht="13.5" customHeight="1">
      <c r="A28" s="527"/>
      <c r="B28" s="456"/>
      <c r="C28" s="427"/>
      <c r="D28" s="427"/>
      <c r="E28" s="184">
        <f>'5- Identificación de Riesgos'!D28</f>
        <v>0</v>
      </c>
      <c r="F28" s="478"/>
      <c r="G28" s="591"/>
      <c r="H28" s="427"/>
      <c r="I28" s="91"/>
      <c r="J28" s="593"/>
      <c r="K28" s="593"/>
      <c r="L28" s="585"/>
      <c r="M28" s="456"/>
      <c r="N28" s="456"/>
      <c r="O28" s="185"/>
      <c r="P28" s="185"/>
      <c r="Q28" s="186"/>
    </row>
    <row r="29" spans="1:17" ht="13.5" customHeight="1">
      <c r="A29" s="527"/>
      <c r="B29" s="448"/>
      <c r="C29" s="427"/>
      <c r="D29" s="427"/>
      <c r="E29" s="184">
        <f>'5- Identificación de Riesgos'!D29</f>
        <v>0</v>
      </c>
      <c r="F29" s="478"/>
      <c r="G29" s="591"/>
      <c r="H29" s="427"/>
      <c r="I29" s="92"/>
      <c r="J29" s="594"/>
      <c r="K29" s="594"/>
      <c r="L29" s="586"/>
      <c r="M29" s="448"/>
      <c r="N29" s="448"/>
      <c r="O29" s="185"/>
      <c r="P29" s="185"/>
      <c r="Q29" s="186"/>
    </row>
    <row r="30" spans="1:17" ht="13.5" customHeight="1">
      <c r="A30" s="596">
        <f>'5- Identificación de Riesgos'!A30</f>
        <v>3</v>
      </c>
      <c r="B30" s="456" t="str">
        <f>'5- Identificación de Riesgos'!B30</f>
        <v xml:space="preserve"> No efectuar las notificaciones
o efectuarlas  sin el cumplimiento de los requisitos</v>
      </c>
      <c r="C30" s="448" t="str">
        <f>'5- Identificación de Riesgos'!C30</f>
        <v>No se realizan las  notificaciones , no se erfectuan  oportunamente o no se aplica la normatividad.
 (Aca esta como riesgo porque es el producto de este proceso)</v>
      </c>
      <c r="D30" s="448" t="s">
        <v>291</v>
      </c>
      <c r="E30" s="184" t="e">
        <f>'5- Identificación de Riesgos'!#REF!</f>
        <v>#REF!</v>
      </c>
      <c r="F30" s="590" t="str">
        <f>'5- Identificación de Riesgos'!H30</f>
        <v>Muy Baja - 1</v>
      </c>
      <c r="G30" s="448" t="str">
        <f>'5- Identificación de Riesgos'!M30</f>
        <v>Leve - 1</v>
      </c>
      <c r="H30" s="448" t="str">
        <f>'5- Identificación de Riesgos'!N30</f>
        <v>Bajo - 1</v>
      </c>
      <c r="I30" s="91"/>
      <c r="J30" s="593" t="str">
        <f>'6- Valoración Controles'!T30</f>
        <v>Muy Baja - 1</v>
      </c>
      <c r="K30" s="593" t="str">
        <f>'6- Valoración Controles'!U30</f>
        <v>Leve - 1</v>
      </c>
      <c r="L30" s="585" t="e">
        <f>AVERAGE(#REF!)</f>
        <v>#REF!</v>
      </c>
      <c r="M30" s="456" t="str">
        <f>'6- Valoración Controles'!V30</f>
        <v>Bajo - 1</v>
      </c>
      <c r="N30" s="456" t="s">
        <v>346</v>
      </c>
      <c r="O30" s="185"/>
      <c r="P30" s="185"/>
      <c r="Q30" s="186"/>
    </row>
    <row r="31" spans="1:17" ht="13.5" customHeight="1">
      <c r="A31" s="527"/>
      <c r="B31" s="456"/>
      <c r="C31" s="427"/>
      <c r="D31" s="427"/>
      <c r="E31" s="184" t="str">
        <f>'5- Identificación de Riesgos'!D40</f>
        <v>1.Incumplimiento de los procedimientos de reparto.</v>
      </c>
      <c r="F31" s="478"/>
      <c r="G31" s="591"/>
      <c r="H31" s="427"/>
      <c r="I31" s="91"/>
      <c r="J31" s="593"/>
      <c r="K31" s="593"/>
      <c r="L31" s="585"/>
      <c r="M31" s="456"/>
      <c r="N31" s="456"/>
      <c r="O31" s="185"/>
      <c r="P31" s="185"/>
      <c r="Q31" s="186"/>
    </row>
    <row r="32" spans="1:17" ht="13.5" customHeight="1">
      <c r="A32" s="527"/>
      <c r="B32" s="456"/>
      <c r="C32" s="427"/>
      <c r="D32" s="427"/>
      <c r="E32" s="184" t="str">
        <f>'5- Identificación de Riesgos'!D32</f>
        <v>3. Dificultad para realizar las notificaciones físicas por razones de seguridad.</v>
      </c>
      <c r="F32" s="478"/>
      <c r="G32" s="591"/>
      <c r="H32" s="427"/>
      <c r="I32" s="91"/>
      <c r="J32" s="593"/>
      <c r="K32" s="593"/>
      <c r="L32" s="585"/>
      <c r="M32" s="456"/>
      <c r="N32" s="456"/>
      <c r="O32" s="185"/>
      <c r="P32" s="185"/>
      <c r="Q32" s="186"/>
    </row>
    <row r="33" spans="1:17" ht="13.5" customHeight="1">
      <c r="A33" s="527"/>
      <c r="B33" s="456"/>
      <c r="C33" s="427"/>
      <c r="D33" s="427"/>
      <c r="E33" s="184">
        <f>'5- Identificación de Riesgos'!D33</f>
        <v>0</v>
      </c>
      <c r="F33" s="478"/>
      <c r="G33" s="591"/>
      <c r="H33" s="427"/>
      <c r="I33" s="91"/>
      <c r="J33" s="593"/>
      <c r="K33" s="593"/>
      <c r="L33" s="585"/>
      <c r="M33" s="456"/>
      <c r="N33" s="456"/>
      <c r="O33" s="185"/>
      <c r="P33" s="185"/>
      <c r="Q33" s="186"/>
    </row>
    <row r="34" spans="1:17" ht="13.5" customHeight="1">
      <c r="A34" s="527"/>
      <c r="B34" s="456"/>
      <c r="C34" s="427"/>
      <c r="D34" s="427"/>
      <c r="E34" s="184">
        <f>'5- Identificación de Riesgos'!D34</f>
        <v>0</v>
      </c>
      <c r="F34" s="478"/>
      <c r="G34" s="591"/>
      <c r="H34" s="427"/>
      <c r="I34" s="91"/>
      <c r="J34" s="593"/>
      <c r="K34" s="593"/>
      <c r="L34" s="585"/>
      <c r="M34" s="456"/>
      <c r="N34" s="456"/>
      <c r="O34" s="185"/>
      <c r="P34" s="185"/>
      <c r="Q34" s="186"/>
    </row>
    <row r="35" spans="1:17" ht="13.5" customHeight="1">
      <c r="A35" s="527"/>
      <c r="B35" s="456"/>
      <c r="C35" s="427"/>
      <c r="D35" s="427"/>
      <c r="E35" s="184">
        <f>'5- Identificación de Riesgos'!D35</f>
        <v>0</v>
      </c>
      <c r="F35" s="478"/>
      <c r="G35" s="591"/>
      <c r="H35" s="427"/>
      <c r="I35" s="91"/>
      <c r="J35" s="593"/>
      <c r="K35" s="593"/>
      <c r="L35" s="585"/>
      <c r="M35" s="456"/>
      <c r="N35" s="456"/>
      <c r="O35" s="185"/>
      <c r="P35" s="185"/>
      <c r="Q35" s="186"/>
    </row>
    <row r="36" spans="1:17" ht="13.5" customHeight="1">
      <c r="A36" s="527"/>
      <c r="B36" s="456"/>
      <c r="C36" s="427"/>
      <c r="D36" s="427"/>
      <c r="E36" s="184">
        <f>'5- Identificación de Riesgos'!D36</f>
        <v>0</v>
      </c>
      <c r="F36" s="478"/>
      <c r="G36" s="591"/>
      <c r="H36" s="427"/>
      <c r="I36" s="91"/>
      <c r="J36" s="593"/>
      <c r="K36" s="593"/>
      <c r="L36" s="585"/>
      <c r="M36" s="456"/>
      <c r="N36" s="456"/>
      <c r="O36" s="185"/>
      <c r="P36" s="185"/>
      <c r="Q36" s="186"/>
    </row>
    <row r="37" spans="1:17" ht="13.5" customHeight="1">
      <c r="A37" s="527"/>
      <c r="B37" s="456"/>
      <c r="C37" s="427"/>
      <c r="D37" s="427"/>
      <c r="E37" s="184">
        <f>'5- Identificación de Riesgos'!D37</f>
        <v>0</v>
      </c>
      <c r="F37" s="478"/>
      <c r="G37" s="591"/>
      <c r="H37" s="427"/>
      <c r="I37" s="91"/>
      <c r="J37" s="593"/>
      <c r="K37" s="593"/>
      <c r="L37" s="585"/>
      <c r="M37" s="456"/>
      <c r="N37" s="456"/>
      <c r="O37" s="185"/>
      <c r="P37" s="185"/>
      <c r="Q37" s="186"/>
    </row>
    <row r="38" spans="1:17" ht="13.5" customHeight="1">
      <c r="A38" s="527"/>
      <c r="B38" s="456"/>
      <c r="C38" s="427"/>
      <c r="D38" s="427"/>
      <c r="E38" s="184">
        <f>'5- Identificación de Riesgos'!D38</f>
        <v>0</v>
      </c>
      <c r="F38" s="478"/>
      <c r="G38" s="591"/>
      <c r="H38" s="427"/>
      <c r="I38" s="91"/>
      <c r="J38" s="593"/>
      <c r="K38" s="593"/>
      <c r="L38" s="585"/>
      <c r="M38" s="456"/>
      <c r="N38" s="456"/>
      <c r="O38" s="185"/>
      <c r="P38" s="185"/>
      <c r="Q38" s="186"/>
    </row>
    <row r="39" spans="1:17" ht="13.5" customHeight="1">
      <c r="A39" s="527"/>
      <c r="B39" s="448"/>
      <c r="C39" s="427"/>
      <c r="D39" s="427"/>
      <c r="E39" s="184">
        <f>'5- Identificación de Riesgos'!D39</f>
        <v>0</v>
      </c>
      <c r="F39" s="478"/>
      <c r="G39" s="591"/>
      <c r="H39" s="427"/>
      <c r="I39" s="92"/>
      <c r="J39" s="594"/>
      <c r="K39" s="594"/>
      <c r="L39" s="586"/>
      <c r="M39" s="448"/>
      <c r="N39" s="448"/>
      <c r="O39" s="185"/>
      <c r="P39" s="185"/>
      <c r="Q39" s="186"/>
    </row>
    <row r="40" spans="1:17" ht="13.5" customHeight="1">
      <c r="A40" s="595">
        <f>'5- Identificación de Riesgos'!A40</f>
        <v>4</v>
      </c>
      <c r="B40" s="456" t="str">
        <f>'5- Identificación de Riesgos'!B40</f>
        <v>No efectuar el reparto judicial o hacerlo incumpliendo los requisitos</v>
      </c>
      <c r="C40" s="448" t="str">
        <f>'5- Identificación de Riesgos'!C40</f>
        <v xml:space="preserve">No realizar el reparto o hacerlo incumpliendo los principios  y condiciones reglamentarias establecidas.
</v>
      </c>
      <c r="D40" s="448" t="s">
        <v>291</v>
      </c>
      <c r="E40" s="184" t="str">
        <f>'5- Identificación de Riesgos'!D30</f>
        <v xml:space="preserve">1.  Direcciones físicas o electrónicas  de las partes interesadas erradas. </v>
      </c>
      <c r="F40" s="590" t="str">
        <f>'5- Identificación de Riesgos'!H40</f>
        <v>Muy Baja - 1</v>
      </c>
      <c r="G40" s="448" t="str">
        <f>'5- Identificación de Riesgos'!M40</f>
        <v>Leve - 1</v>
      </c>
      <c r="H40" s="448" t="str">
        <f>'5- Identificación de Riesgos'!N40</f>
        <v>Bajo - 1</v>
      </c>
      <c r="I40" s="91"/>
      <c r="J40" s="593" t="str">
        <f>'6- Valoración Controles'!T40</f>
        <v>Muy Baja - 1</v>
      </c>
      <c r="K40" s="593" t="str">
        <f>'6- Valoración Controles'!U40</f>
        <v>Leve - 1</v>
      </c>
      <c r="L40" s="585" t="e">
        <f>AVERAGE(#REF!)</f>
        <v>#REF!</v>
      </c>
      <c r="M40" s="456" t="str">
        <f>'6- Valoración Controles'!V40</f>
        <v>Bajo - 1</v>
      </c>
      <c r="N40" s="456" t="s">
        <v>347</v>
      </c>
      <c r="O40" s="185"/>
      <c r="P40" s="185"/>
      <c r="Q40" s="186"/>
    </row>
    <row r="41" spans="1:17" ht="13.5" customHeight="1">
      <c r="A41" s="462"/>
      <c r="B41" s="456"/>
      <c r="C41" s="427"/>
      <c r="D41" s="427"/>
      <c r="E41" s="184" t="str">
        <f>'5- Identificación de Riesgos'!D31</f>
        <v>2.  Falta de seguimiento y control al cumplimiento efectivo de la actividad de notificación.</v>
      </c>
      <c r="F41" s="478"/>
      <c r="G41" s="591"/>
      <c r="H41" s="427"/>
      <c r="I41" s="91"/>
      <c r="J41" s="593"/>
      <c r="K41" s="593"/>
      <c r="L41" s="585"/>
      <c r="M41" s="456"/>
      <c r="N41" s="456"/>
      <c r="O41" s="185"/>
      <c r="P41" s="185"/>
      <c r="Q41" s="186"/>
    </row>
    <row r="42" spans="1:17" ht="13.5" customHeight="1">
      <c r="A42" s="462"/>
      <c r="B42" s="456"/>
      <c r="C42" s="427"/>
      <c r="D42" s="427"/>
      <c r="E42" s="184" t="e">
        <f>'5- Identificación de Riesgos'!#REF!</f>
        <v>#REF!</v>
      </c>
      <c r="F42" s="478"/>
      <c r="G42" s="591"/>
      <c r="H42" s="427"/>
      <c r="I42" s="91"/>
      <c r="J42" s="593"/>
      <c r="K42" s="593"/>
      <c r="L42" s="585"/>
      <c r="M42" s="456"/>
      <c r="N42" s="456"/>
      <c r="O42" s="185"/>
      <c r="P42" s="185"/>
      <c r="Q42" s="186"/>
    </row>
    <row r="43" spans="1:17" ht="13.5" customHeight="1">
      <c r="A43" s="462"/>
      <c r="B43" s="456"/>
      <c r="C43" s="427"/>
      <c r="D43" s="427"/>
      <c r="E43" s="184" t="str">
        <f>'5- Identificación de Riesgos'!D43</f>
        <v>4. Falta de comunicación oportuna a los grupos de reparto de las novedades de los juzgados.</v>
      </c>
      <c r="F43" s="478"/>
      <c r="G43" s="591"/>
      <c r="H43" s="427"/>
      <c r="I43" s="91"/>
      <c r="J43" s="593"/>
      <c r="K43" s="593"/>
      <c r="L43" s="585"/>
      <c r="M43" s="456"/>
      <c r="N43" s="456"/>
      <c r="O43" s="185"/>
      <c r="P43" s="185"/>
      <c r="Q43" s="186"/>
    </row>
    <row r="44" spans="1:17" ht="13.5" customHeight="1">
      <c r="A44" s="462"/>
      <c r="B44" s="456"/>
      <c r="C44" s="427"/>
      <c r="D44" s="427"/>
      <c r="E44" s="184" t="str">
        <f>'5- Identificación de Riesgos'!D41</f>
        <v>2. Falta de seguimiento en el correo electrónico de las solicitudes o escritos de acusación recibidos.</v>
      </c>
      <c r="F44" s="478"/>
      <c r="G44" s="591"/>
      <c r="H44" s="427"/>
      <c r="I44" s="91"/>
      <c r="J44" s="593"/>
      <c r="K44" s="593"/>
      <c r="L44" s="585"/>
      <c r="M44" s="456"/>
      <c r="N44" s="456"/>
      <c r="O44" s="185"/>
      <c r="P44" s="185"/>
      <c r="Q44" s="186"/>
    </row>
    <row r="45" spans="1:17" ht="13.5" customHeight="1">
      <c r="A45" s="462"/>
      <c r="B45" s="456"/>
      <c r="C45" s="427"/>
      <c r="D45" s="427"/>
      <c r="E45" s="184">
        <f>'5- Identificación de Riesgos'!D45</f>
        <v>0</v>
      </c>
      <c r="F45" s="478"/>
      <c r="G45" s="591"/>
      <c r="H45" s="427"/>
      <c r="I45" s="91"/>
      <c r="J45" s="593"/>
      <c r="K45" s="593"/>
      <c r="L45" s="585"/>
      <c r="M45" s="456"/>
      <c r="N45" s="456"/>
      <c r="O45" s="185"/>
      <c r="P45" s="185"/>
      <c r="Q45" s="186"/>
    </row>
    <row r="46" spans="1:17" ht="13.5" customHeight="1">
      <c r="A46" s="462"/>
      <c r="B46" s="456"/>
      <c r="C46" s="427"/>
      <c r="D46" s="427"/>
      <c r="E46" s="184">
        <f>'5- Identificación de Riesgos'!D46</f>
        <v>0</v>
      </c>
      <c r="F46" s="478"/>
      <c r="G46" s="591"/>
      <c r="H46" s="427"/>
      <c r="I46" s="91"/>
      <c r="J46" s="593"/>
      <c r="K46" s="593"/>
      <c r="L46" s="585"/>
      <c r="M46" s="456"/>
      <c r="N46" s="456"/>
      <c r="O46" s="185"/>
      <c r="P46" s="185"/>
      <c r="Q46" s="186"/>
    </row>
    <row r="47" spans="1:17" ht="13.5" customHeight="1">
      <c r="A47" s="462"/>
      <c r="B47" s="456"/>
      <c r="C47" s="427"/>
      <c r="D47" s="427"/>
      <c r="E47" s="184">
        <f>'5- Identificación de Riesgos'!D47</f>
        <v>0</v>
      </c>
      <c r="F47" s="478"/>
      <c r="G47" s="591"/>
      <c r="H47" s="427"/>
      <c r="I47" s="91"/>
      <c r="J47" s="593"/>
      <c r="K47" s="593"/>
      <c r="L47" s="585"/>
      <c r="M47" s="456"/>
      <c r="N47" s="456"/>
      <c r="O47" s="185"/>
      <c r="P47" s="185"/>
      <c r="Q47" s="186"/>
    </row>
    <row r="48" spans="1:17" ht="13.5" customHeight="1">
      <c r="A48" s="462"/>
      <c r="B48" s="456"/>
      <c r="C48" s="427"/>
      <c r="D48" s="427"/>
      <c r="E48" s="184">
        <f>'5- Identificación de Riesgos'!D48</f>
        <v>0</v>
      </c>
      <c r="F48" s="478"/>
      <c r="G48" s="591"/>
      <c r="H48" s="427"/>
      <c r="I48" s="91"/>
      <c r="J48" s="593"/>
      <c r="K48" s="593"/>
      <c r="L48" s="585"/>
      <c r="M48" s="456"/>
      <c r="N48" s="456"/>
      <c r="O48" s="185"/>
      <c r="P48" s="185"/>
      <c r="Q48" s="186"/>
    </row>
    <row r="49" spans="1:17" ht="13.5" customHeight="1">
      <c r="A49" s="462"/>
      <c r="B49" s="448"/>
      <c r="C49" s="427"/>
      <c r="D49" s="427"/>
      <c r="E49" s="184">
        <f>'5- Identificación de Riesgos'!D49</f>
        <v>0</v>
      </c>
      <c r="F49" s="478"/>
      <c r="G49" s="591"/>
      <c r="H49" s="427"/>
      <c r="I49" s="92"/>
      <c r="J49" s="594"/>
      <c r="K49" s="594"/>
      <c r="L49" s="586"/>
      <c r="M49" s="448"/>
      <c r="N49" s="448"/>
      <c r="O49" s="185"/>
      <c r="P49" s="185"/>
      <c r="Q49" s="186"/>
    </row>
    <row r="50" spans="1:17" ht="13.5" customHeight="1">
      <c r="A50" s="595">
        <v>5</v>
      </c>
      <c r="B50" s="456" t="str">
        <f>'5- Identificación de Riesgos'!B50</f>
        <v>Pérdida de documentos</v>
      </c>
      <c r="C50" s="448" t="str">
        <f>'5- Identificación de Riesgos'!C50</f>
        <v>Extravío temporal o definitivo de los  documentos de los procesos judiciales</v>
      </c>
      <c r="D50" s="448" t="s">
        <v>291</v>
      </c>
      <c r="E50" s="184" t="str">
        <f>'5- Identificación de Riesgos'!D50</f>
        <v xml:space="preserve">1. Falta de implementación del expediente electrónico en todas las dependencias y juzgados.
</v>
      </c>
      <c r="F50" s="590" t="str">
        <f>'5- Identificación de Riesgos'!H50</f>
        <v>Muy Baja - 1</v>
      </c>
      <c r="G50" s="448" t="str">
        <f>'5- Identificación de Riesgos'!M50</f>
        <v>Mayor - 4</v>
      </c>
      <c r="H50" s="448" t="str">
        <f>'5- Identificación de Riesgos'!N50</f>
        <v>Alto  - 4</v>
      </c>
      <c r="I50" s="91"/>
      <c r="J50" s="593" t="str">
        <f>'6- Valoración Controles'!T50</f>
        <v>Muy Baja - 1</v>
      </c>
      <c r="K50" s="593" t="str">
        <f>'6- Valoración Controles'!U50</f>
        <v>Mayor - 4</v>
      </c>
      <c r="L50" s="585" t="e">
        <f>AVERAGE(#REF!)</f>
        <v>#REF!</v>
      </c>
      <c r="M50" s="456" t="str">
        <f>'6- Valoración Controles'!V50</f>
        <v>Alto  - 4</v>
      </c>
      <c r="N50" s="456" t="s">
        <v>346</v>
      </c>
      <c r="O50" s="185"/>
      <c r="P50" s="185"/>
      <c r="Q50" s="186"/>
    </row>
    <row r="51" spans="1:17" ht="13.5" customHeight="1">
      <c r="A51" s="462"/>
      <c r="B51" s="456"/>
      <c r="C51" s="427"/>
      <c r="D51" s="427"/>
      <c r="E51" s="184" t="str">
        <f>'5- Identificación de Riesgos'!D51</f>
        <v>2.Falta de software institucional estandarizado para  el control del archivo de expedientes físicos en las bodegas del SPA Bogotá.</v>
      </c>
      <c r="F51" s="478"/>
      <c r="G51" s="591"/>
      <c r="H51" s="427"/>
      <c r="I51" s="91"/>
      <c r="J51" s="593"/>
      <c r="K51" s="593"/>
      <c r="L51" s="585"/>
      <c r="M51" s="456"/>
      <c r="N51" s="456"/>
      <c r="O51" s="185"/>
      <c r="P51" s="185"/>
      <c r="Q51" s="186"/>
    </row>
    <row r="52" spans="1:17" ht="13.5" customHeight="1">
      <c r="A52" s="462"/>
      <c r="B52" s="456"/>
      <c r="C52" s="427"/>
      <c r="D52" s="427"/>
      <c r="E52" s="184" t="str">
        <f>'5- Identificación de Riesgos'!D52</f>
        <v>3.Inaplicabilidad de las Tablas de Retención Documental (TRD) para el archivo de expedientes físicos en el SPA Bogotá.</v>
      </c>
      <c r="F52" s="478"/>
      <c r="G52" s="591"/>
      <c r="H52" s="427"/>
      <c r="I52" s="91"/>
      <c r="J52" s="593"/>
      <c r="K52" s="593"/>
      <c r="L52" s="585"/>
      <c r="M52" s="456"/>
      <c r="N52" s="456"/>
      <c r="O52" s="185"/>
      <c r="P52" s="185"/>
      <c r="Q52" s="186"/>
    </row>
    <row r="53" spans="1:17" ht="13.5" customHeight="1">
      <c r="A53" s="462"/>
      <c r="B53" s="456"/>
      <c r="C53" s="427"/>
      <c r="D53" s="427"/>
      <c r="E53" s="184" t="str">
        <f>'5- Identificación de Riesgos'!D53</f>
        <v>4.Volumen excesivo de ingreso de expedientes para el personal asignado,  generando demoras en la organización de los expedientes.</v>
      </c>
      <c r="F53" s="478"/>
      <c r="G53" s="591"/>
      <c r="H53" s="427"/>
      <c r="I53" s="91"/>
      <c r="J53" s="593"/>
      <c r="K53" s="593"/>
      <c r="L53" s="585"/>
      <c r="M53" s="456"/>
      <c r="N53" s="456"/>
      <c r="O53" s="185"/>
      <c r="P53" s="185"/>
      <c r="Q53" s="186"/>
    </row>
    <row r="54" spans="1:17" ht="13.5" customHeight="1">
      <c r="A54" s="462"/>
      <c r="B54" s="456"/>
      <c r="C54" s="427"/>
      <c r="D54" s="427"/>
      <c r="E54" s="184" t="str">
        <f>'5- Identificación de Riesgos'!D54</f>
        <v>5. Ciberataques</v>
      </c>
      <c r="F54" s="478"/>
      <c r="G54" s="591"/>
      <c r="H54" s="427"/>
      <c r="I54" s="91"/>
      <c r="J54" s="593"/>
      <c r="K54" s="593"/>
      <c r="L54" s="585"/>
      <c r="M54" s="456"/>
      <c r="N54" s="456"/>
      <c r="O54" s="185"/>
      <c r="P54" s="185"/>
      <c r="Q54" s="186"/>
    </row>
    <row r="55" spans="1:17" ht="13.5" customHeight="1">
      <c r="A55" s="462"/>
      <c r="B55" s="456"/>
      <c r="C55" s="427"/>
      <c r="D55" s="427"/>
      <c r="E55" s="184" t="str">
        <f>'5- Identificación de Riesgos'!D90</f>
        <v>1. Fallas de seguridad de la información en el diseño de aplicativos internos.</v>
      </c>
      <c r="F55" s="478"/>
      <c r="G55" s="591"/>
      <c r="H55" s="427"/>
      <c r="I55" s="91"/>
      <c r="J55" s="593"/>
      <c r="K55" s="593"/>
      <c r="L55" s="585"/>
      <c r="M55" s="456"/>
      <c r="N55" s="456"/>
      <c r="O55" s="185"/>
      <c r="P55" s="185"/>
      <c r="Q55" s="186"/>
    </row>
    <row r="56" spans="1:17" ht="13.5" customHeight="1">
      <c r="A56" s="462"/>
      <c r="B56" s="456"/>
      <c r="C56" s="427"/>
      <c r="D56" s="427"/>
      <c r="E56" s="184">
        <f>'5- Identificación de Riesgos'!D56</f>
        <v>0</v>
      </c>
      <c r="F56" s="478"/>
      <c r="G56" s="591"/>
      <c r="H56" s="427"/>
      <c r="I56" s="91"/>
      <c r="J56" s="593"/>
      <c r="K56" s="593"/>
      <c r="L56" s="585"/>
      <c r="M56" s="456"/>
      <c r="N56" s="456"/>
      <c r="O56" s="185"/>
      <c r="P56" s="185"/>
      <c r="Q56" s="186"/>
    </row>
    <row r="57" spans="1:17" ht="13.5" customHeight="1">
      <c r="A57" s="462"/>
      <c r="B57" s="456"/>
      <c r="C57" s="427"/>
      <c r="D57" s="427"/>
      <c r="E57" s="184">
        <f>'5- Identificación de Riesgos'!D57</f>
        <v>0</v>
      </c>
      <c r="F57" s="478"/>
      <c r="G57" s="591"/>
      <c r="H57" s="427"/>
      <c r="I57" s="91"/>
      <c r="J57" s="593"/>
      <c r="K57" s="593"/>
      <c r="L57" s="585"/>
      <c r="M57" s="456"/>
      <c r="N57" s="456"/>
      <c r="O57" s="185"/>
      <c r="P57" s="185"/>
      <c r="Q57" s="186"/>
    </row>
    <row r="58" spans="1:17" ht="13.5" customHeight="1">
      <c r="A58" s="462"/>
      <c r="B58" s="456"/>
      <c r="C58" s="427"/>
      <c r="D58" s="427"/>
      <c r="E58" s="184">
        <f>'5- Identificación de Riesgos'!D58</f>
        <v>0</v>
      </c>
      <c r="F58" s="478"/>
      <c r="G58" s="591"/>
      <c r="H58" s="427"/>
      <c r="I58" s="91"/>
      <c r="J58" s="593"/>
      <c r="K58" s="593"/>
      <c r="L58" s="585"/>
      <c r="M58" s="456"/>
      <c r="N58" s="456"/>
      <c r="O58" s="185"/>
      <c r="P58" s="185"/>
      <c r="Q58" s="186"/>
    </row>
    <row r="59" spans="1:17" ht="13.5" customHeight="1" thickBot="1">
      <c r="A59" s="463"/>
      <c r="B59" s="457"/>
      <c r="C59" s="428"/>
      <c r="D59" s="428"/>
      <c r="E59" s="187">
        <f>'5- Identificación de Riesgos'!D59</f>
        <v>0</v>
      </c>
      <c r="F59" s="479"/>
      <c r="G59" s="592"/>
      <c r="H59" s="428"/>
      <c r="I59" s="155"/>
      <c r="J59" s="594"/>
      <c r="K59" s="594"/>
      <c r="L59" s="586"/>
      <c r="M59" s="448"/>
      <c r="N59" s="457"/>
      <c r="O59" s="188"/>
      <c r="P59" s="188"/>
      <c r="Q59" s="189"/>
    </row>
    <row r="60" spans="1:17" ht="13.5" customHeight="1">
      <c r="A60" s="587">
        <v>6</v>
      </c>
      <c r="B60" s="456" t="str">
        <f>'5- Identificación de Riesgos'!B60</f>
        <v>Recibir , ofrecer, prometer , entregar o aceptar dádivas o beneficios a nombre propio o de terceros para  expedir, alterar, retener , extraviar o entregar  documentos  sin el lleno de requisitos legales.</v>
      </c>
      <c r="C60" s="448" t="str">
        <f>'5- Identificación de Riesgos'!C60</f>
        <v xml:space="preserve"> Realizar trámites sin el cumplimiento de los requisitos legales  o  con informacion falsa.</v>
      </c>
      <c r="D60" s="448" t="s">
        <v>291</v>
      </c>
      <c r="E60" s="184" t="str">
        <f>'5- Identificación de Riesgos'!D60</f>
        <v>1.Falta de ética  de los servidores judiciales.</v>
      </c>
      <c r="F60" s="590" t="str">
        <f>'5- Identificación de Riesgos'!H60</f>
        <v>Muy Baja - 1</v>
      </c>
      <c r="G60" s="448" t="str">
        <f>'5- Identificación de Riesgos'!M60</f>
        <v>Catastrófico - 5</v>
      </c>
      <c r="H60" s="448" t="str">
        <f>'5- Identificación de Riesgos'!N60</f>
        <v>Extremo - 5</v>
      </c>
      <c r="I60" s="91"/>
      <c r="J60" s="593" t="str">
        <f>'6- Valoración Controles'!T60</f>
        <v>Muy Baja - 1</v>
      </c>
      <c r="K60" s="593" t="str">
        <f>'6- Valoración Controles'!U60</f>
        <v>Catastrófico - 5</v>
      </c>
      <c r="L60" s="585" t="e">
        <f>AVERAGE(#REF!)</f>
        <v>#REF!</v>
      </c>
      <c r="M60" s="456" t="str">
        <f>'6- Valoración Controles'!V60</f>
        <v>Extremo - 5</v>
      </c>
      <c r="N60" s="456" t="s">
        <v>346</v>
      </c>
      <c r="O60" s="185"/>
      <c r="P60" s="185"/>
      <c r="Q60" s="186"/>
    </row>
    <row r="61" spans="1:17" ht="13.5" customHeight="1">
      <c r="A61" s="588"/>
      <c r="B61" s="456"/>
      <c r="C61" s="427"/>
      <c r="D61" s="427"/>
      <c r="E61" s="184" t="str">
        <f>'5- Identificación de Riesgos'!D61</f>
        <v>2.Fallas en los controles de los procesos.</v>
      </c>
      <c r="F61" s="478"/>
      <c r="G61" s="591"/>
      <c r="H61" s="427"/>
      <c r="I61" s="91"/>
      <c r="J61" s="593"/>
      <c r="K61" s="593"/>
      <c r="L61" s="585"/>
      <c r="M61" s="456"/>
      <c r="N61" s="456"/>
      <c r="O61" s="185"/>
      <c r="P61" s="185"/>
      <c r="Q61" s="186"/>
    </row>
    <row r="62" spans="1:17" ht="13.5" customHeight="1">
      <c r="A62" s="588"/>
      <c r="B62" s="456"/>
      <c r="C62" s="427"/>
      <c r="D62" s="427"/>
      <c r="E62" s="184" t="str">
        <f>'5- Identificación de Riesgos'!D62</f>
        <v>3. Acceso a información reservada sin autorización</v>
      </c>
      <c r="F62" s="478"/>
      <c r="G62" s="591"/>
      <c r="H62" s="427"/>
      <c r="I62" s="91"/>
      <c r="J62" s="593"/>
      <c r="K62" s="593"/>
      <c r="L62" s="585"/>
      <c r="M62" s="456"/>
      <c r="N62" s="456"/>
      <c r="O62" s="185"/>
      <c r="P62" s="185"/>
      <c r="Q62" s="186"/>
    </row>
    <row r="63" spans="1:17" ht="13.5" customHeight="1">
      <c r="A63" s="588"/>
      <c r="B63" s="456"/>
      <c r="C63" s="427"/>
      <c r="D63" s="427"/>
      <c r="E63" s="184">
        <f>'5- Identificación de Riesgos'!D63</f>
        <v>0</v>
      </c>
      <c r="F63" s="478"/>
      <c r="G63" s="591"/>
      <c r="H63" s="427"/>
      <c r="I63" s="91"/>
      <c r="J63" s="593"/>
      <c r="K63" s="593"/>
      <c r="L63" s="585"/>
      <c r="M63" s="456"/>
      <c r="N63" s="456"/>
      <c r="O63" s="185"/>
      <c r="P63" s="185"/>
      <c r="Q63" s="186"/>
    </row>
    <row r="64" spans="1:17" ht="13.5" customHeight="1">
      <c r="A64" s="588"/>
      <c r="B64" s="456"/>
      <c r="C64" s="427"/>
      <c r="D64" s="427"/>
      <c r="E64" s="184">
        <f>'5- Identificación de Riesgos'!D64</f>
        <v>0</v>
      </c>
      <c r="F64" s="478"/>
      <c r="G64" s="591"/>
      <c r="H64" s="427"/>
      <c r="I64" s="91"/>
      <c r="J64" s="593"/>
      <c r="K64" s="593"/>
      <c r="L64" s="585"/>
      <c r="M64" s="456"/>
      <c r="N64" s="456"/>
      <c r="O64" s="185"/>
      <c r="P64" s="185"/>
      <c r="Q64" s="186"/>
    </row>
    <row r="65" spans="1:17" ht="13.5" customHeight="1">
      <c r="A65" s="588"/>
      <c r="B65" s="456"/>
      <c r="C65" s="427"/>
      <c r="D65" s="427"/>
      <c r="E65" s="184">
        <f>'5- Identificación de Riesgos'!D65</f>
        <v>0</v>
      </c>
      <c r="F65" s="478"/>
      <c r="G65" s="591"/>
      <c r="H65" s="427"/>
      <c r="I65" s="91"/>
      <c r="J65" s="593"/>
      <c r="K65" s="593"/>
      <c r="L65" s="585"/>
      <c r="M65" s="456"/>
      <c r="N65" s="456"/>
      <c r="O65" s="185"/>
      <c r="P65" s="185"/>
      <c r="Q65" s="186"/>
    </row>
    <row r="66" spans="1:17" ht="13.5" customHeight="1">
      <c r="A66" s="588"/>
      <c r="B66" s="456"/>
      <c r="C66" s="427"/>
      <c r="D66" s="427"/>
      <c r="E66" s="184">
        <f>'5- Identificación de Riesgos'!D66</f>
        <v>0</v>
      </c>
      <c r="F66" s="478"/>
      <c r="G66" s="591"/>
      <c r="H66" s="427"/>
      <c r="I66" s="91"/>
      <c r="J66" s="593"/>
      <c r="K66" s="593"/>
      <c r="L66" s="585"/>
      <c r="M66" s="456"/>
      <c r="N66" s="456"/>
      <c r="O66" s="185"/>
      <c r="P66" s="185"/>
      <c r="Q66" s="186"/>
    </row>
    <row r="67" spans="1:17" ht="13.5" customHeight="1">
      <c r="A67" s="588"/>
      <c r="B67" s="456"/>
      <c r="C67" s="427"/>
      <c r="D67" s="427"/>
      <c r="E67" s="184">
        <f>'5- Identificación de Riesgos'!D67</f>
        <v>0</v>
      </c>
      <c r="F67" s="478"/>
      <c r="G67" s="591"/>
      <c r="H67" s="427"/>
      <c r="I67" s="91"/>
      <c r="J67" s="593"/>
      <c r="K67" s="593"/>
      <c r="L67" s="585"/>
      <c r="M67" s="456"/>
      <c r="N67" s="456"/>
      <c r="O67" s="185"/>
      <c r="P67" s="185"/>
      <c r="Q67" s="186"/>
    </row>
    <row r="68" spans="1:17" ht="13.5" customHeight="1">
      <c r="A68" s="588"/>
      <c r="B68" s="456"/>
      <c r="C68" s="427"/>
      <c r="D68" s="427"/>
      <c r="E68" s="184">
        <f>'5- Identificación de Riesgos'!D68</f>
        <v>0</v>
      </c>
      <c r="F68" s="478"/>
      <c r="G68" s="591"/>
      <c r="H68" s="427"/>
      <c r="I68" s="91"/>
      <c r="J68" s="593"/>
      <c r="K68" s="593"/>
      <c r="L68" s="585"/>
      <c r="M68" s="456"/>
      <c r="N68" s="456"/>
      <c r="O68" s="185"/>
      <c r="P68" s="185"/>
      <c r="Q68" s="186"/>
    </row>
    <row r="69" spans="1:17" ht="13.5" customHeight="1" thickBot="1">
      <c r="A69" s="589"/>
      <c r="B69" s="457"/>
      <c r="C69" s="428"/>
      <c r="D69" s="428"/>
      <c r="E69" s="187">
        <f>'5- Identificación de Riesgos'!D69</f>
        <v>0</v>
      </c>
      <c r="F69" s="479"/>
      <c r="G69" s="592"/>
      <c r="H69" s="428"/>
      <c r="I69" s="155"/>
      <c r="J69" s="594"/>
      <c r="K69" s="594"/>
      <c r="L69" s="586"/>
      <c r="M69" s="448"/>
      <c r="N69" s="457"/>
      <c r="O69" s="188"/>
      <c r="P69" s="188"/>
      <c r="Q69" s="189"/>
    </row>
    <row r="70" spans="1:17" ht="13.5" customHeight="1">
      <c r="A70" s="587">
        <v>7</v>
      </c>
      <c r="B70" s="456" t="str">
        <f>'5- Identificación de Riesgos'!B70</f>
        <v xml:space="preserve">Recibir, ofrecer, prometer, entregar o aceptar dádivas  o beneficios a nombre propio o de terceros para  demorar, retener, alterar o direccionar fallos judiciales </v>
      </c>
      <c r="C70" s="448" t="str">
        <f>'5- Identificación de Riesgos'!C70</f>
        <v xml:space="preserve">Proferir  sentencias judiciales incumpliendo los principios de la administracion de justicia o sin la observancia de los Codigos Procesales en la materia. </v>
      </c>
      <c r="D70" s="448" t="s">
        <v>291</v>
      </c>
      <c r="E70" s="184" t="e">
        <f>'5- Identificación de Riesgos'!#REF!</f>
        <v>#REF!</v>
      </c>
      <c r="F70" s="590" t="str">
        <f>'5- Identificación de Riesgos'!H70</f>
        <v>Muy Baja - 1</v>
      </c>
      <c r="G70" s="448" t="str">
        <f>'5- Identificación de Riesgos'!M70</f>
        <v>Catastrófico - 5</v>
      </c>
      <c r="H70" s="448" t="str">
        <f>'5- Identificación de Riesgos'!N70</f>
        <v>Extremo - 5</v>
      </c>
      <c r="I70" s="91"/>
      <c r="J70" s="593" t="str">
        <f>'6- Valoración Controles'!T70</f>
        <v>Muy Baja - 1</v>
      </c>
      <c r="K70" s="593" t="str">
        <f>'6- Valoración Controles'!U70</f>
        <v>Catastrófico - 5</v>
      </c>
      <c r="L70" s="585" t="e">
        <f>AVERAGE(#REF!)</f>
        <v>#REF!</v>
      </c>
      <c r="M70" s="456" t="str">
        <f>'6- Valoración Controles'!V70</f>
        <v>Extremo - 5</v>
      </c>
      <c r="N70" s="456" t="s">
        <v>346</v>
      </c>
      <c r="O70" s="185"/>
      <c r="P70" s="185"/>
      <c r="Q70" s="186"/>
    </row>
    <row r="71" spans="1:17" ht="13.5" customHeight="1">
      <c r="A71" s="588"/>
      <c r="B71" s="456"/>
      <c r="C71" s="427"/>
      <c r="D71" s="427"/>
      <c r="E71" s="184" t="e">
        <f>'5- Identificación de Riesgos'!#REF!</f>
        <v>#REF!</v>
      </c>
      <c r="F71" s="478"/>
      <c r="G71" s="591"/>
      <c r="H71" s="427"/>
      <c r="I71" s="91"/>
      <c r="J71" s="593"/>
      <c r="K71" s="593"/>
      <c r="L71" s="585"/>
      <c r="M71" s="456"/>
      <c r="N71" s="456"/>
      <c r="O71" s="185"/>
      <c r="P71" s="185"/>
      <c r="Q71" s="186"/>
    </row>
    <row r="72" spans="1:17" ht="13.5" customHeight="1">
      <c r="A72" s="588"/>
      <c r="B72" s="456"/>
      <c r="C72" s="427"/>
      <c r="D72" s="427"/>
      <c r="E72" s="184" t="e">
        <f>'5- Identificación de Riesgos'!#REF!</f>
        <v>#REF!</v>
      </c>
      <c r="F72" s="478"/>
      <c r="G72" s="591"/>
      <c r="H72" s="427"/>
      <c r="I72" s="91"/>
      <c r="J72" s="593"/>
      <c r="K72" s="593"/>
      <c r="L72" s="585"/>
      <c r="M72" s="456"/>
      <c r="N72" s="456"/>
      <c r="O72" s="185"/>
      <c r="P72" s="185"/>
      <c r="Q72" s="186"/>
    </row>
    <row r="73" spans="1:17" ht="13.5" customHeight="1">
      <c r="A73" s="588"/>
      <c r="B73" s="456"/>
      <c r="C73" s="427"/>
      <c r="D73" s="427"/>
      <c r="E73" s="184" t="e">
        <f>'5- Identificación de Riesgos'!#REF!</f>
        <v>#REF!</v>
      </c>
      <c r="F73" s="478"/>
      <c r="G73" s="591"/>
      <c r="H73" s="427"/>
      <c r="I73" s="91"/>
      <c r="J73" s="593"/>
      <c r="K73" s="593"/>
      <c r="L73" s="585"/>
      <c r="M73" s="456"/>
      <c r="N73" s="456"/>
      <c r="O73" s="185"/>
      <c r="P73" s="185"/>
      <c r="Q73" s="186"/>
    </row>
    <row r="74" spans="1:17" ht="13.5" customHeight="1">
      <c r="A74" s="588"/>
      <c r="B74" s="456"/>
      <c r="C74" s="427"/>
      <c r="D74" s="427"/>
      <c r="E74" s="184" t="e">
        <f>'5- Identificación de Riesgos'!#REF!</f>
        <v>#REF!</v>
      </c>
      <c r="F74" s="478"/>
      <c r="G74" s="591"/>
      <c r="H74" s="427"/>
      <c r="I74" s="91"/>
      <c r="J74" s="593"/>
      <c r="K74" s="593"/>
      <c r="L74" s="585"/>
      <c r="M74" s="456"/>
      <c r="N74" s="456"/>
      <c r="O74" s="185"/>
      <c r="P74" s="185"/>
      <c r="Q74" s="186"/>
    </row>
    <row r="75" spans="1:17" ht="13.5" customHeight="1">
      <c r="A75" s="588"/>
      <c r="B75" s="456"/>
      <c r="C75" s="427"/>
      <c r="D75" s="427"/>
      <c r="E75" s="184" t="e">
        <f>'5- Identificación de Riesgos'!#REF!</f>
        <v>#REF!</v>
      </c>
      <c r="F75" s="478"/>
      <c r="G75" s="591"/>
      <c r="H75" s="427"/>
      <c r="I75" s="91"/>
      <c r="J75" s="593"/>
      <c r="K75" s="593"/>
      <c r="L75" s="585"/>
      <c r="M75" s="456"/>
      <c r="N75" s="456"/>
      <c r="O75" s="185"/>
      <c r="P75" s="185"/>
      <c r="Q75" s="186"/>
    </row>
    <row r="76" spans="1:17" ht="13.5" customHeight="1">
      <c r="A76" s="588"/>
      <c r="B76" s="456"/>
      <c r="C76" s="427"/>
      <c r="D76" s="427"/>
      <c r="E76" s="184" t="e">
        <f>'5- Identificación de Riesgos'!#REF!</f>
        <v>#REF!</v>
      </c>
      <c r="F76" s="478"/>
      <c r="G76" s="591"/>
      <c r="H76" s="427"/>
      <c r="I76" s="91"/>
      <c r="J76" s="593"/>
      <c r="K76" s="593"/>
      <c r="L76" s="585"/>
      <c r="M76" s="456"/>
      <c r="N76" s="456"/>
      <c r="O76" s="185"/>
      <c r="P76" s="185"/>
      <c r="Q76" s="186"/>
    </row>
    <row r="77" spans="1:17" ht="13.5" customHeight="1">
      <c r="A77" s="588"/>
      <c r="B77" s="456"/>
      <c r="C77" s="427"/>
      <c r="D77" s="427"/>
      <c r="E77" s="184" t="e">
        <f>'5- Identificación de Riesgos'!#REF!</f>
        <v>#REF!</v>
      </c>
      <c r="F77" s="478"/>
      <c r="G77" s="591"/>
      <c r="H77" s="427"/>
      <c r="I77" s="91"/>
      <c r="J77" s="593"/>
      <c r="K77" s="593"/>
      <c r="L77" s="585"/>
      <c r="M77" s="456"/>
      <c r="N77" s="456"/>
      <c r="O77" s="185"/>
      <c r="P77" s="185"/>
      <c r="Q77" s="186"/>
    </row>
    <row r="78" spans="1:17" ht="13.5" customHeight="1">
      <c r="A78" s="588"/>
      <c r="B78" s="456"/>
      <c r="C78" s="427"/>
      <c r="D78" s="427"/>
      <c r="E78" s="184" t="e">
        <f>'5- Identificación de Riesgos'!#REF!</f>
        <v>#REF!</v>
      </c>
      <c r="F78" s="478"/>
      <c r="G78" s="591"/>
      <c r="H78" s="427"/>
      <c r="I78" s="91"/>
      <c r="J78" s="593"/>
      <c r="K78" s="593"/>
      <c r="L78" s="585"/>
      <c r="M78" s="456"/>
      <c r="N78" s="456"/>
      <c r="O78" s="185"/>
      <c r="P78" s="185"/>
      <c r="Q78" s="186"/>
    </row>
    <row r="79" spans="1:17" ht="13.5" customHeight="1" thickBot="1">
      <c r="A79" s="589"/>
      <c r="B79" s="457"/>
      <c r="C79" s="428"/>
      <c r="D79" s="428"/>
      <c r="E79" s="187" t="e">
        <f>'5- Identificación de Riesgos'!#REF!</f>
        <v>#REF!</v>
      </c>
      <c r="F79" s="479"/>
      <c r="G79" s="592"/>
      <c r="H79" s="428"/>
      <c r="I79" s="155"/>
      <c r="J79" s="594"/>
      <c r="K79" s="594"/>
      <c r="L79" s="586"/>
      <c r="M79" s="448"/>
      <c r="N79" s="457"/>
      <c r="O79" s="188"/>
      <c r="P79" s="188"/>
      <c r="Q79" s="189"/>
    </row>
    <row r="80" spans="1:17">
      <c r="A80" s="587">
        <v>8</v>
      </c>
      <c r="B80" s="456" t="str">
        <f>'5- Identificación de Riesgos'!B80</f>
        <v>Interrupción o fallas Tecnológicas en hardware o software</v>
      </c>
      <c r="C80" s="448" t="str">
        <f>'5- Identificación de Riesgos'!C80</f>
        <v>Se presenta interrupción en la conexión a internet en las instalaciones del SPA.
Se presenta lentitud  al realizar trabajo cotidiano en los equipos.</v>
      </c>
      <c r="D80" s="448" t="s">
        <v>291</v>
      </c>
      <c r="E80" s="184" t="e">
        <f>'5- Identificación de Riesgos'!#REF!</f>
        <v>#REF!</v>
      </c>
      <c r="F80" s="590" t="str">
        <f>'5- Identificación de Riesgos'!H80</f>
        <v>Muy Baja - 1</v>
      </c>
      <c r="G80" s="448" t="str">
        <f>'5- Identificación de Riesgos'!M80</f>
        <v>Moderado - 3</v>
      </c>
      <c r="H80" s="448" t="str">
        <f>'5- Identificación de Riesgos'!N80</f>
        <v>Moderado - 3</v>
      </c>
      <c r="I80" s="91"/>
      <c r="J80" s="593" t="str">
        <f>'6- Valoración Controles'!T80</f>
        <v>Muy Baja - 1</v>
      </c>
      <c r="K80" s="593" t="str">
        <f>'6- Valoración Controles'!U80</f>
        <v>Moderado - 3</v>
      </c>
      <c r="L80" s="585" t="e">
        <f>AVERAGE(#REF!)</f>
        <v>#REF!</v>
      </c>
      <c r="M80" s="456" t="str">
        <f>'6- Valoración Controles'!V80</f>
        <v>Moderado - 3</v>
      </c>
      <c r="N80" s="456" t="s">
        <v>346</v>
      </c>
      <c r="O80" s="185"/>
      <c r="P80" s="185"/>
      <c r="Q80" s="186"/>
    </row>
    <row r="81" spans="1:17">
      <c r="A81" s="588"/>
      <c r="B81" s="456"/>
      <c r="C81" s="427"/>
      <c r="D81" s="427"/>
      <c r="E81" s="184" t="e">
        <f>'5- Identificación de Riesgos'!#REF!</f>
        <v>#REF!</v>
      </c>
      <c r="F81" s="478"/>
      <c r="G81" s="591"/>
      <c r="H81" s="427"/>
      <c r="I81" s="91"/>
      <c r="J81" s="593"/>
      <c r="K81" s="593"/>
      <c r="L81" s="585"/>
      <c r="M81" s="456"/>
      <c r="N81" s="456"/>
      <c r="O81" s="185"/>
      <c r="P81" s="185"/>
      <c r="Q81" s="186"/>
    </row>
    <row r="82" spans="1:17">
      <c r="A82" s="588"/>
      <c r="B82" s="456"/>
      <c r="C82" s="427"/>
      <c r="D82" s="427"/>
      <c r="E82" s="184" t="e">
        <f>'5- Identificación de Riesgos'!#REF!</f>
        <v>#REF!</v>
      </c>
      <c r="F82" s="478"/>
      <c r="G82" s="591"/>
      <c r="H82" s="427"/>
      <c r="I82" s="91"/>
      <c r="J82" s="593"/>
      <c r="K82" s="593"/>
      <c r="L82" s="585"/>
      <c r="M82" s="456"/>
      <c r="N82" s="456"/>
      <c r="O82" s="185"/>
      <c r="P82" s="185"/>
      <c r="Q82" s="186"/>
    </row>
    <row r="83" spans="1:17">
      <c r="A83" s="588"/>
      <c r="B83" s="456"/>
      <c r="C83" s="427"/>
      <c r="D83" s="427"/>
      <c r="E83" s="184" t="e">
        <f>'5- Identificación de Riesgos'!#REF!</f>
        <v>#REF!</v>
      </c>
      <c r="F83" s="478"/>
      <c r="G83" s="591"/>
      <c r="H83" s="427"/>
      <c r="I83" s="91"/>
      <c r="J83" s="593"/>
      <c r="K83" s="593"/>
      <c r="L83" s="585"/>
      <c r="M83" s="456"/>
      <c r="N83" s="456"/>
      <c r="O83" s="185"/>
      <c r="P83" s="185"/>
      <c r="Q83" s="186"/>
    </row>
    <row r="84" spans="1:17">
      <c r="A84" s="588"/>
      <c r="B84" s="456"/>
      <c r="C84" s="427"/>
      <c r="D84" s="427"/>
      <c r="E84" s="184" t="e">
        <f>'5- Identificación de Riesgos'!#REF!</f>
        <v>#REF!</v>
      </c>
      <c r="F84" s="478"/>
      <c r="G84" s="591"/>
      <c r="H84" s="427"/>
      <c r="I84" s="91"/>
      <c r="J84" s="593"/>
      <c r="K84" s="593"/>
      <c r="L84" s="585"/>
      <c r="M84" s="456"/>
      <c r="N84" s="456"/>
      <c r="O84" s="185"/>
      <c r="P84" s="185"/>
      <c r="Q84" s="186"/>
    </row>
    <row r="85" spans="1:17">
      <c r="A85" s="588"/>
      <c r="B85" s="456"/>
      <c r="C85" s="427"/>
      <c r="D85" s="427"/>
      <c r="E85" s="184" t="e">
        <f>'5- Identificación de Riesgos'!#REF!</f>
        <v>#REF!</v>
      </c>
      <c r="F85" s="478"/>
      <c r="G85" s="591"/>
      <c r="H85" s="427"/>
      <c r="I85" s="91"/>
      <c r="J85" s="593"/>
      <c r="K85" s="593"/>
      <c r="L85" s="585"/>
      <c r="M85" s="456"/>
      <c r="N85" s="456"/>
      <c r="O85" s="185"/>
      <c r="P85" s="185"/>
      <c r="Q85" s="186"/>
    </row>
    <row r="86" spans="1:17">
      <c r="A86" s="588"/>
      <c r="B86" s="456"/>
      <c r="C86" s="427"/>
      <c r="D86" s="427"/>
      <c r="E86" s="184" t="e">
        <f>'5- Identificación de Riesgos'!#REF!</f>
        <v>#REF!</v>
      </c>
      <c r="F86" s="478"/>
      <c r="G86" s="591"/>
      <c r="H86" s="427"/>
      <c r="I86" s="91"/>
      <c r="J86" s="593"/>
      <c r="K86" s="593"/>
      <c r="L86" s="585"/>
      <c r="M86" s="456"/>
      <c r="N86" s="456"/>
      <c r="O86" s="185"/>
      <c r="P86" s="185"/>
      <c r="Q86" s="186"/>
    </row>
    <row r="87" spans="1:17">
      <c r="A87" s="588"/>
      <c r="B87" s="456"/>
      <c r="C87" s="427"/>
      <c r="D87" s="427"/>
      <c r="E87" s="184" t="e">
        <f>'5- Identificación de Riesgos'!#REF!</f>
        <v>#REF!</v>
      </c>
      <c r="F87" s="478"/>
      <c r="G87" s="591"/>
      <c r="H87" s="427"/>
      <c r="I87" s="91"/>
      <c r="J87" s="593"/>
      <c r="K87" s="593"/>
      <c r="L87" s="585"/>
      <c r="M87" s="456"/>
      <c r="N87" s="456"/>
      <c r="O87" s="185"/>
      <c r="P87" s="185"/>
      <c r="Q87" s="186"/>
    </row>
    <row r="88" spans="1:17">
      <c r="A88" s="588"/>
      <c r="B88" s="456"/>
      <c r="C88" s="427"/>
      <c r="D88" s="427"/>
      <c r="E88" s="184" t="e">
        <f>'5- Identificación de Riesgos'!#REF!</f>
        <v>#REF!</v>
      </c>
      <c r="F88" s="478"/>
      <c r="G88" s="591"/>
      <c r="H88" s="427"/>
      <c r="I88" s="91"/>
      <c r="J88" s="593"/>
      <c r="K88" s="593"/>
      <c r="L88" s="585"/>
      <c r="M88" s="456"/>
      <c r="N88" s="456"/>
      <c r="O88" s="185"/>
      <c r="P88" s="185"/>
      <c r="Q88" s="186"/>
    </row>
    <row r="89" spans="1:17" ht="15.75" thickBot="1">
      <c r="A89" s="589"/>
      <c r="B89" s="457"/>
      <c r="C89" s="428"/>
      <c r="D89" s="428"/>
      <c r="E89" s="187" t="e">
        <f>'5- Identificación de Riesgos'!#REF!</f>
        <v>#REF!</v>
      </c>
      <c r="F89" s="479"/>
      <c r="G89" s="592"/>
      <c r="H89" s="428"/>
      <c r="I89" s="155"/>
      <c r="J89" s="594"/>
      <c r="K89" s="594"/>
      <c r="L89" s="586"/>
      <c r="M89" s="448"/>
      <c r="N89" s="457"/>
      <c r="O89" s="188"/>
      <c r="P89" s="188"/>
      <c r="Q89" s="189"/>
    </row>
    <row r="90" spans="1:17">
      <c r="A90" s="587">
        <v>9</v>
      </c>
      <c r="B90" s="456" t="str">
        <f>'5- Identificación de Riesgos'!B90</f>
        <v>Acceso a información reservada</v>
      </c>
      <c r="C90" s="448" t="str">
        <f>'5- Identificación de Riesgos'!C90</f>
        <v xml:space="preserve">La  información de procesos judiciales en etapa de reserva puede ser accesada por personas  no autorizadas. </v>
      </c>
      <c r="D90" s="448" t="s">
        <v>291</v>
      </c>
      <c r="E90" s="184" t="e">
        <f>'5- Identificación de Riesgos'!#REF!</f>
        <v>#REF!</v>
      </c>
      <c r="F90" s="590" t="str">
        <f>'5- Identificación de Riesgos'!H90</f>
        <v>Muy Baja - 1</v>
      </c>
      <c r="G90" s="448" t="str">
        <f>'5- Identificación de Riesgos'!M90</f>
        <v>Moderado - 3</v>
      </c>
      <c r="H90" s="448" t="str">
        <f>'5- Identificación de Riesgos'!N90</f>
        <v>Moderado - 3</v>
      </c>
      <c r="I90" s="91"/>
      <c r="J90" s="593" t="str">
        <f>'6- Valoración Controles'!T90</f>
        <v>Muy Baja - 1</v>
      </c>
      <c r="K90" s="593" t="str">
        <f>'6- Valoración Controles'!U90</f>
        <v>Moderado - 3</v>
      </c>
      <c r="L90" s="585" t="e">
        <f>AVERAGE(#REF!)</f>
        <v>#REF!</v>
      </c>
      <c r="M90" s="456" t="str">
        <f>'6- Valoración Controles'!V90</f>
        <v>Moderado - 3</v>
      </c>
      <c r="N90" s="456" t="s">
        <v>346</v>
      </c>
      <c r="O90" s="185"/>
      <c r="P90" s="185"/>
      <c r="Q90" s="186"/>
    </row>
    <row r="91" spans="1:17">
      <c r="A91" s="588"/>
      <c r="B91" s="456"/>
      <c r="C91" s="427"/>
      <c r="D91" s="427"/>
      <c r="E91" s="184" t="e">
        <f>'5- Identificación de Riesgos'!#REF!</f>
        <v>#REF!</v>
      </c>
      <c r="F91" s="478"/>
      <c r="G91" s="591"/>
      <c r="H91" s="427"/>
      <c r="I91" s="91"/>
      <c r="J91" s="593"/>
      <c r="K91" s="593"/>
      <c r="L91" s="585"/>
      <c r="M91" s="456"/>
      <c r="N91" s="456"/>
      <c r="O91" s="185"/>
      <c r="P91" s="185"/>
      <c r="Q91" s="186"/>
    </row>
    <row r="92" spans="1:17">
      <c r="A92" s="588"/>
      <c r="B92" s="456"/>
      <c r="C92" s="427"/>
      <c r="D92" s="427"/>
      <c r="E92" s="184" t="e">
        <f>'5- Identificación de Riesgos'!#REF!</f>
        <v>#REF!</v>
      </c>
      <c r="F92" s="478"/>
      <c r="G92" s="591"/>
      <c r="H92" s="427"/>
      <c r="I92" s="91"/>
      <c r="J92" s="593"/>
      <c r="K92" s="593"/>
      <c r="L92" s="585"/>
      <c r="M92" s="456"/>
      <c r="N92" s="456"/>
      <c r="O92" s="185"/>
      <c r="P92" s="185"/>
      <c r="Q92" s="186"/>
    </row>
    <row r="93" spans="1:17">
      <c r="A93" s="588"/>
      <c r="B93" s="456"/>
      <c r="C93" s="427"/>
      <c r="D93" s="427"/>
      <c r="E93" s="184" t="e">
        <f>'5- Identificación de Riesgos'!#REF!</f>
        <v>#REF!</v>
      </c>
      <c r="F93" s="478"/>
      <c r="G93" s="591"/>
      <c r="H93" s="427"/>
      <c r="I93" s="91"/>
      <c r="J93" s="593"/>
      <c r="K93" s="593"/>
      <c r="L93" s="585"/>
      <c r="M93" s="456"/>
      <c r="N93" s="456"/>
      <c r="O93" s="185"/>
      <c r="P93" s="185"/>
      <c r="Q93" s="186"/>
    </row>
    <row r="94" spans="1:17">
      <c r="A94" s="588"/>
      <c r="B94" s="456"/>
      <c r="C94" s="427"/>
      <c r="D94" s="427"/>
      <c r="E94" s="184" t="e">
        <f>'5- Identificación de Riesgos'!#REF!</f>
        <v>#REF!</v>
      </c>
      <c r="F94" s="478"/>
      <c r="G94" s="591"/>
      <c r="H94" s="427"/>
      <c r="I94" s="91"/>
      <c r="J94" s="593"/>
      <c r="K94" s="593"/>
      <c r="L94" s="585"/>
      <c r="M94" s="456"/>
      <c r="N94" s="456"/>
      <c r="O94" s="185"/>
      <c r="P94" s="185"/>
      <c r="Q94" s="186"/>
    </row>
    <row r="95" spans="1:17">
      <c r="A95" s="588"/>
      <c r="B95" s="456"/>
      <c r="C95" s="427"/>
      <c r="D95" s="427"/>
      <c r="E95" s="184" t="e">
        <f>'5- Identificación de Riesgos'!#REF!</f>
        <v>#REF!</v>
      </c>
      <c r="F95" s="478"/>
      <c r="G95" s="591"/>
      <c r="H95" s="427"/>
      <c r="I95" s="91"/>
      <c r="J95" s="593"/>
      <c r="K95" s="593"/>
      <c r="L95" s="585"/>
      <c r="M95" s="456"/>
      <c r="N95" s="456"/>
      <c r="O95" s="185"/>
      <c r="P95" s="185"/>
      <c r="Q95" s="186"/>
    </row>
    <row r="96" spans="1:17">
      <c r="A96" s="588"/>
      <c r="B96" s="456"/>
      <c r="C96" s="427"/>
      <c r="D96" s="427"/>
      <c r="E96" s="184" t="e">
        <f>'5- Identificación de Riesgos'!#REF!</f>
        <v>#REF!</v>
      </c>
      <c r="F96" s="478"/>
      <c r="G96" s="591"/>
      <c r="H96" s="427"/>
      <c r="I96" s="91"/>
      <c r="J96" s="593"/>
      <c r="K96" s="593"/>
      <c r="L96" s="585"/>
      <c r="M96" s="456"/>
      <c r="N96" s="456"/>
      <c r="O96" s="185"/>
      <c r="P96" s="185"/>
      <c r="Q96" s="186"/>
    </row>
    <row r="97" spans="1:17">
      <c r="A97" s="588"/>
      <c r="B97" s="456"/>
      <c r="C97" s="427"/>
      <c r="D97" s="427"/>
      <c r="E97" s="184" t="e">
        <f>'5- Identificación de Riesgos'!#REF!</f>
        <v>#REF!</v>
      </c>
      <c r="F97" s="478"/>
      <c r="G97" s="591"/>
      <c r="H97" s="427"/>
      <c r="I97" s="91"/>
      <c r="J97" s="593"/>
      <c r="K97" s="593"/>
      <c r="L97" s="585"/>
      <c r="M97" s="456"/>
      <c r="N97" s="456"/>
      <c r="O97" s="185"/>
      <c r="P97" s="185"/>
      <c r="Q97" s="186"/>
    </row>
    <row r="98" spans="1:17">
      <c r="A98" s="588"/>
      <c r="B98" s="456"/>
      <c r="C98" s="427"/>
      <c r="D98" s="427"/>
      <c r="E98" s="184" t="e">
        <f>'5- Identificación de Riesgos'!#REF!</f>
        <v>#REF!</v>
      </c>
      <c r="F98" s="478"/>
      <c r="G98" s="591"/>
      <c r="H98" s="427"/>
      <c r="I98" s="91"/>
      <c r="J98" s="593"/>
      <c r="K98" s="593"/>
      <c r="L98" s="585"/>
      <c r="M98" s="456"/>
      <c r="N98" s="456"/>
      <c r="O98" s="185"/>
      <c r="P98" s="185"/>
      <c r="Q98" s="186"/>
    </row>
    <row r="99" spans="1:17" ht="15.75" thickBot="1">
      <c r="A99" s="589"/>
      <c r="B99" s="457"/>
      <c r="C99" s="428"/>
      <c r="D99" s="428"/>
      <c r="E99" s="187" t="e">
        <f>'5- Identificación de Riesgos'!#REF!</f>
        <v>#REF!</v>
      </c>
      <c r="F99" s="479"/>
      <c r="G99" s="592"/>
      <c r="H99" s="428"/>
      <c r="I99" s="155"/>
      <c r="J99" s="594"/>
      <c r="K99" s="594"/>
      <c r="L99" s="586"/>
      <c r="M99" s="448"/>
      <c r="N99" s="457"/>
      <c r="O99" s="188"/>
      <c r="P99" s="188"/>
      <c r="Q99" s="189"/>
    </row>
  </sheetData>
  <mergeCells count="136">
    <mergeCell ref="M70:M79"/>
    <mergeCell ref="N70:N79"/>
    <mergeCell ref="G70:G79"/>
    <mergeCell ref="H70:H79"/>
    <mergeCell ref="J70:J79"/>
    <mergeCell ref="K70:K79"/>
    <mergeCell ref="L70:L79"/>
    <mergeCell ref="A70:A79"/>
    <mergeCell ref="B70:B79"/>
    <mergeCell ref="C70:C79"/>
    <mergeCell ref="D70:D79"/>
    <mergeCell ref="F70:F79"/>
    <mergeCell ref="A60:A69"/>
    <mergeCell ref="B60:B69"/>
    <mergeCell ref="C60:C69"/>
    <mergeCell ref="D60:D69"/>
    <mergeCell ref="F60:F69"/>
    <mergeCell ref="G60:G69"/>
    <mergeCell ref="H60:H69"/>
    <mergeCell ref="J60:J69"/>
    <mergeCell ref="K60:K6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5:Q5"/>
    <mergeCell ref="C6:Q6"/>
    <mergeCell ref="L8:L9"/>
    <mergeCell ref="M20:M29"/>
    <mergeCell ref="N20:N29"/>
    <mergeCell ref="L60:L69"/>
    <mergeCell ref="M60:M69"/>
    <mergeCell ref="N60:N69"/>
    <mergeCell ref="M10:M19"/>
    <mergeCell ref="N10:N19"/>
    <mergeCell ref="C10:C19"/>
    <mergeCell ref="D10:D19"/>
    <mergeCell ref="H20:H29"/>
    <mergeCell ref="J20:J29"/>
    <mergeCell ref="L20:L29"/>
    <mergeCell ref="M50:M59"/>
    <mergeCell ref="N50:N59"/>
    <mergeCell ref="G50:G59"/>
    <mergeCell ref="H50:H59"/>
    <mergeCell ref="J50:J59"/>
    <mergeCell ref="K50:K59"/>
    <mergeCell ref="L50:L59"/>
    <mergeCell ref="H30:H39"/>
    <mergeCell ref="M30:M39"/>
    <mergeCell ref="N30:N39"/>
    <mergeCell ref="M40:M49"/>
    <mergeCell ref="N40:N49"/>
    <mergeCell ref="F10:F19"/>
    <mergeCell ref="K8:K9"/>
    <mergeCell ref="I8:I9"/>
    <mergeCell ref="E8:E9"/>
    <mergeCell ref="L10:L19"/>
    <mergeCell ref="A6:B6"/>
    <mergeCell ref="F20:F29"/>
    <mergeCell ref="G20:G29"/>
    <mergeCell ref="G40:G49"/>
    <mergeCell ref="A20:A29"/>
    <mergeCell ref="B20:B29"/>
    <mergeCell ref="K20:K29"/>
    <mergeCell ref="G10:G19"/>
    <mergeCell ref="H10:H19"/>
    <mergeCell ref="J10:J19"/>
    <mergeCell ref="K10:K19"/>
    <mergeCell ref="D20:D29"/>
    <mergeCell ref="C20:C29"/>
    <mergeCell ref="A10:A19"/>
    <mergeCell ref="B10:B19"/>
    <mergeCell ref="L40:L49"/>
    <mergeCell ref="J30:J39"/>
    <mergeCell ref="K30:K39"/>
    <mergeCell ref="J40:J49"/>
    <mergeCell ref="K40:K49"/>
    <mergeCell ref="H40:H49"/>
    <mergeCell ref="L30:L39"/>
    <mergeCell ref="A50:A59"/>
    <mergeCell ref="B50:B59"/>
    <mergeCell ref="C50:C59"/>
    <mergeCell ref="D50:D59"/>
    <mergeCell ref="F50:F59"/>
    <mergeCell ref="D40:D49"/>
    <mergeCell ref="F40:F49"/>
    <mergeCell ref="A40:A49"/>
    <mergeCell ref="B40:B49"/>
    <mergeCell ref="A30:A39"/>
    <mergeCell ref="B30:B39"/>
    <mergeCell ref="C30:C39"/>
    <mergeCell ref="D30:D39"/>
    <mergeCell ref="F30:F39"/>
    <mergeCell ref="C40:C49"/>
    <mergeCell ref="G30:G39"/>
    <mergeCell ref="L80:L89"/>
    <mergeCell ref="M80:M89"/>
    <mergeCell ref="N80:N89"/>
    <mergeCell ref="A90:A99"/>
    <mergeCell ref="B90:B99"/>
    <mergeCell ref="C90:C99"/>
    <mergeCell ref="D90:D99"/>
    <mergeCell ref="F90:F99"/>
    <mergeCell ref="G90:G99"/>
    <mergeCell ref="H90:H99"/>
    <mergeCell ref="J90:J99"/>
    <mergeCell ref="K90:K99"/>
    <mergeCell ref="L90:L99"/>
    <mergeCell ref="M90:M99"/>
    <mergeCell ref="N90:N99"/>
    <mergeCell ref="A80:A89"/>
    <mergeCell ref="B80:B89"/>
    <mergeCell ref="C80:C89"/>
    <mergeCell ref="D80:D89"/>
    <mergeCell ref="F80:F89"/>
    <mergeCell ref="G80:G89"/>
    <mergeCell ref="H80:H89"/>
    <mergeCell ref="J80:J89"/>
    <mergeCell ref="K80:K89"/>
  </mergeCells>
  <conditionalFormatting sqref="F10 F20 F30 F40 F50">
    <cfRule type="containsText" dxfId="392" priority="598" operator="containsText" text="Muy Baja">
      <formula>NOT(ISERROR(SEARCH("Muy Baja",F10)))</formula>
    </cfRule>
    <cfRule type="containsText" dxfId="390" priority="605" operator="containsText" text="Muy baja">
      <formula>NOT(ISERROR(SEARCH("Muy baja",F10)))</formula>
    </cfRule>
    <cfRule type="containsText" dxfId="389" priority="604" operator="containsText" text="Baja">
      <formula>NOT(ISERROR(SEARCH("Baja",F10)))</formula>
    </cfRule>
    <cfRule type="containsText" dxfId="388" priority="603" operator="containsText" text="Media">
      <formula>NOT(ISERROR(SEARCH("Media",F10)))</formula>
    </cfRule>
    <cfRule type="containsText" dxfId="387" priority="602" operator="containsText" text="Alta">
      <formula>NOT(ISERROR(SEARCH("Alta",F10)))</formula>
    </cfRule>
    <cfRule type="containsText" dxfId="386" priority="601" operator="containsText" text="Muy bajo">
      <formula>NOT(ISERROR(SEARCH("Muy bajo",F10)))</formula>
    </cfRule>
    <cfRule type="containsText" dxfId="385" priority="600" operator="containsText" text="Muy Baja'Tabla probabilidad'!">
      <formula>NOT(ISERROR(SEARCH("Muy Baja'Tabla probabilidad'!",F10)))</formula>
    </cfRule>
    <cfRule type="containsText" dxfId="384" priority="599" operator="containsText" text="Muy Baja">
      <formula>NOT(ISERROR(SEARCH("Muy Baja",F10)))</formula>
    </cfRule>
    <cfRule type="cellIs" dxfId="383" priority="609" operator="between">
      <formula>0</formula>
      <formula>2</formula>
    </cfRule>
    <cfRule type="containsText" dxfId="382" priority="597" operator="containsText" text="Muy Baja">
      <formula>NOT(ISERROR(SEARCH("Muy Baja",F10)))</formula>
    </cfRule>
    <cfRule type="containsText" dxfId="381" priority="596" operator="containsText" text="Baja">
      <formula>NOT(ISERROR(SEARCH("Baja",F10)))</formula>
    </cfRule>
    <cfRule type="containsText" dxfId="380" priority="595" operator="containsText" text="Muy Baja">
      <formula>NOT(ISERROR(SEARCH("Muy Baja",F10)))</formula>
    </cfRule>
    <cfRule type="containsText" dxfId="379" priority="594" operator="containsText" text="Media">
      <formula>NOT(ISERROR(SEARCH("Media",F10)))</formula>
    </cfRule>
    <cfRule type="containsText" dxfId="378" priority="593" operator="containsText" text="Media">
      <formula>NOT(ISERROR(SEARCH("Media",F10)))</formula>
    </cfRule>
    <cfRule type="containsText" dxfId="377" priority="592" operator="containsText" text="Media">
      <formula>NOT(ISERROR(SEARCH("Media",F10)))</formula>
    </cfRule>
    <cfRule type="containsText" dxfId="376" priority="589" operator="containsText" text="Muy Alta">
      <formula>NOT(ISERROR(SEARCH("Muy Alta",F10)))</formula>
    </cfRule>
    <cfRule type="containsText" dxfId="375" priority="588" operator="containsText" text="Baja">
      <formula>NOT(ISERROR(SEARCH("Baja",F10)))</formula>
    </cfRule>
    <cfRule type="cellIs" dxfId="374" priority="608" operator="between">
      <formula>1</formula>
      <formula>2</formula>
    </cfRule>
    <cfRule type="containsText" dxfId="373" priority="587" operator="containsText" text="Muy Baja">
      <formula>NOT(ISERROR(SEARCH("Muy Baja",F10)))</formula>
    </cfRule>
    <cfRule type="containsText" dxfId="372" priority="591" operator="containsText" text="Alta">
      <formula>NOT(ISERROR(SEARCH("Alta",F10)))</formula>
    </cfRule>
  </conditionalFormatting>
  <conditionalFormatting sqref="F60">
    <cfRule type="containsText" dxfId="370" priority="197" operator="containsText" text="Baja">
      <formula>NOT(ISERROR(SEARCH("Baja",F60)))</formula>
    </cfRule>
    <cfRule type="containsText" dxfId="369" priority="202" operator="containsText" text="Muy bajo">
      <formula>NOT(ISERROR(SEARCH("Muy bajo",F60)))</formula>
    </cfRule>
    <cfRule type="containsText" dxfId="368" priority="198" operator="containsText" text="Muy Baja">
      <formula>NOT(ISERROR(SEARCH("Muy Baja",F60)))</formula>
    </cfRule>
    <cfRule type="containsText" dxfId="367" priority="199" operator="containsText" text="Muy Baja">
      <formula>NOT(ISERROR(SEARCH("Muy Baja",F60)))</formula>
    </cfRule>
    <cfRule type="containsText" dxfId="366" priority="200" operator="containsText" text="Muy Baja">
      <formula>NOT(ISERROR(SEARCH("Muy Baja",F60)))</formula>
    </cfRule>
    <cfRule type="containsText" dxfId="365" priority="201" operator="containsText" text="Muy Baja'Tabla probabilidad'!">
      <formula>NOT(ISERROR(SEARCH("Muy Baja'Tabla probabilidad'!",F60)))</formula>
    </cfRule>
    <cfRule type="containsText" dxfId="364" priority="190" operator="containsText" text="Baja">
      <formula>NOT(ISERROR(SEARCH("Baja",F60)))</formula>
    </cfRule>
    <cfRule type="containsText" dxfId="363" priority="191" operator="containsText" text="Muy Alta">
      <formula>NOT(ISERROR(SEARCH("Muy Alta",F60)))</formula>
    </cfRule>
    <cfRule type="containsText" dxfId="362" priority="192" operator="containsText" text="Alta">
      <formula>NOT(ISERROR(SEARCH("Alta",F60)))</formula>
    </cfRule>
    <cfRule type="containsText" dxfId="361" priority="193" operator="containsText" text="Media">
      <formula>NOT(ISERROR(SEARCH("Media",F60)))</formula>
    </cfRule>
    <cfRule type="containsText" dxfId="360" priority="194" operator="containsText" text="Media">
      <formula>NOT(ISERROR(SEARCH("Media",F60)))</formula>
    </cfRule>
    <cfRule type="containsText" dxfId="359" priority="195" operator="containsText" text="Media">
      <formula>NOT(ISERROR(SEARCH("Media",F60)))</formula>
    </cfRule>
    <cfRule type="containsText" dxfId="358" priority="196" operator="containsText" text="Muy Baja">
      <formula>NOT(ISERROR(SEARCH("Muy Baja",F60)))</formula>
    </cfRule>
    <cfRule type="containsText" dxfId="357" priority="189" operator="containsText" text="Muy Baja">
      <formula>NOT(ISERROR(SEARCH("Muy Baja",F60)))</formula>
    </cfRule>
    <cfRule type="containsText" dxfId="356" priority="205" operator="containsText" text="Baja">
      <formula>NOT(ISERROR(SEARCH("Baja",F60)))</formula>
    </cfRule>
    <cfRule type="cellIs" dxfId="355" priority="210" operator="between">
      <formula>0</formula>
      <formula>2</formula>
    </cfRule>
    <cfRule type="cellIs" dxfId="354" priority="209" operator="between">
      <formula>1</formula>
      <formula>2</formula>
    </cfRule>
    <cfRule type="containsText" dxfId="351" priority="206" operator="containsText" text="Muy baja">
      <formula>NOT(ISERROR(SEARCH("Muy baja",F60)))</formula>
    </cfRule>
    <cfRule type="containsText" dxfId="350" priority="204" operator="containsText" text="Media">
      <formula>NOT(ISERROR(SEARCH("Media",F60)))</formula>
    </cfRule>
    <cfRule type="containsText" dxfId="349" priority="203" operator="containsText" text="Alta">
      <formula>NOT(ISERROR(SEARCH("Alta",F60)))</formula>
    </cfRule>
  </conditionalFormatting>
  <conditionalFormatting sqref="F70 F80 F90">
    <cfRule type="containsText" dxfId="348" priority="79" operator="containsText" text="Baja">
      <formula>NOT(ISERROR(SEARCH("Baja",F70)))</formula>
    </cfRule>
    <cfRule type="containsText" dxfId="347" priority="63" operator="containsText" text="Muy Baja">
      <formula>NOT(ISERROR(SEARCH("Muy Baja",F70)))</formula>
    </cfRule>
    <cfRule type="containsText" dxfId="346" priority="64" operator="containsText" text="Baja">
      <formula>NOT(ISERROR(SEARCH("Baja",F70)))</formula>
    </cfRule>
    <cfRule type="containsText" dxfId="345" priority="65" operator="containsText" text="Muy Alta">
      <formula>NOT(ISERROR(SEARCH("Muy Alta",F70)))</formula>
    </cfRule>
    <cfRule type="containsText" dxfId="344" priority="66" operator="containsText" text="Alta">
      <formula>NOT(ISERROR(SEARCH("Alta",F70)))</formula>
    </cfRule>
    <cfRule type="containsText" dxfId="343" priority="67" operator="containsText" text="Media">
      <formula>NOT(ISERROR(SEARCH("Media",F70)))</formula>
    </cfRule>
    <cfRule type="containsText" dxfId="342" priority="68" operator="containsText" text="Media">
      <formula>NOT(ISERROR(SEARCH("Media",F70)))</formula>
    </cfRule>
    <cfRule type="containsText" dxfId="341" priority="69" operator="containsText" text="Media">
      <formula>NOT(ISERROR(SEARCH("Media",F70)))</formula>
    </cfRule>
    <cfRule type="containsText" dxfId="340" priority="70" operator="containsText" text="Muy Baja">
      <formula>NOT(ISERROR(SEARCH("Muy Baja",F70)))</formula>
    </cfRule>
    <cfRule type="containsText" dxfId="339" priority="71" operator="containsText" text="Baja">
      <formula>NOT(ISERROR(SEARCH("Baja",F70)))</formula>
    </cfRule>
    <cfRule type="containsText" dxfId="338" priority="72" operator="containsText" text="Muy Baja">
      <formula>NOT(ISERROR(SEARCH("Muy Baja",F70)))</formula>
    </cfRule>
    <cfRule type="containsText" dxfId="337" priority="73" operator="containsText" text="Muy Baja">
      <formula>NOT(ISERROR(SEARCH("Muy Baja",F70)))</formula>
    </cfRule>
    <cfRule type="containsText" dxfId="336" priority="74" operator="containsText" text="Muy Baja">
      <formula>NOT(ISERROR(SEARCH("Muy Baja",F70)))</formula>
    </cfRule>
    <cfRule type="containsText" dxfId="335" priority="75" operator="containsText" text="Muy Baja'Tabla probabilidad'!">
      <formula>NOT(ISERROR(SEARCH("Muy Baja'Tabla probabilidad'!",F70)))</formula>
    </cfRule>
    <cfRule type="containsText" dxfId="334" priority="78" operator="containsText" text="Media">
      <formula>NOT(ISERROR(SEARCH("Media",F70)))</formula>
    </cfRule>
    <cfRule type="containsText" dxfId="333" priority="80" operator="containsText" text="Muy baja">
      <formula>NOT(ISERROR(SEARCH("Muy baja",F70)))</formula>
    </cfRule>
    <cfRule type="cellIs" dxfId="330" priority="83" operator="between">
      <formula>1</formula>
      <formula>2</formula>
    </cfRule>
    <cfRule type="cellIs" dxfId="329" priority="84" operator="between">
      <formula>0</formula>
      <formula>2</formula>
    </cfRule>
    <cfRule type="containsText" dxfId="328" priority="77" operator="containsText" text="Alta">
      <formula>NOT(ISERROR(SEARCH("Alta",F70)))</formula>
    </cfRule>
    <cfRule type="containsText" dxfId="327" priority="76" operator="containsText" text="Muy bajo">
      <formula>NOT(ISERROR(SEARCH("Muy bajo",F70)))</formula>
    </cfRule>
  </conditionalFormatting>
  <conditionalFormatting sqref="G10 G20 G30 G40 G50">
    <cfRule type="containsText" dxfId="326" priority="581" operator="containsText" text="Catastrófico">
      <formula>NOT(ISERROR(SEARCH("Catastrófico",G10)))</formula>
    </cfRule>
    <cfRule type="containsText" dxfId="325" priority="586" operator="containsText" text="Leve">
      <formula>NOT(ISERROR(SEARCH("Leve",G10)))</formula>
    </cfRule>
    <cfRule type="containsText" dxfId="324" priority="585" operator="containsText" text="Menor">
      <formula>NOT(ISERROR(SEARCH("Menor",G10)))</formula>
    </cfRule>
    <cfRule type="containsText" dxfId="323" priority="584" operator="containsText" text="Moderado">
      <formula>NOT(ISERROR(SEARCH("Moderado",G10)))</formula>
    </cfRule>
    <cfRule type="containsText" dxfId="322" priority="583" operator="containsText" text="Alta">
      <formula>NOT(ISERROR(SEARCH("Alta",G10)))</formula>
    </cfRule>
    <cfRule type="containsText" dxfId="321" priority="582" operator="containsText" text="Mayor">
      <formula>NOT(ISERROR(SEARCH("Mayor",G10)))</formula>
    </cfRule>
  </conditionalFormatting>
  <conditionalFormatting sqref="G60">
    <cfRule type="containsText" dxfId="320" priority="186" operator="containsText" text="Moderado">
      <formula>NOT(ISERROR(SEARCH("Moderado",G60)))</formula>
    </cfRule>
    <cfRule type="containsText" dxfId="319" priority="187" operator="containsText" text="Menor">
      <formula>NOT(ISERROR(SEARCH("Menor",G60)))</formula>
    </cfRule>
    <cfRule type="containsText" dxfId="318" priority="188" operator="containsText" text="Leve">
      <formula>NOT(ISERROR(SEARCH("Leve",G60)))</formula>
    </cfRule>
    <cfRule type="containsText" dxfId="317" priority="184" operator="containsText" text="Mayor">
      <formula>NOT(ISERROR(SEARCH("Mayor",G60)))</formula>
    </cfRule>
    <cfRule type="containsText" dxfId="316" priority="183" operator="containsText" text="Catastrófico">
      <formula>NOT(ISERROR(SEARCH("Catastrófico",G60)))</formula>
    </cfRule>
    <cfRule type="containsText" dxfId="315" priority="185" operator="containsText" text="Alta">
      <formula>NOT(ISERROR(SEARCH("Alta",G60)))</formula>
    </cfRule>
  </conditionalFormatting>
  <conditionalFormatting sqref="G70 G80 G90">
    <cfRule type="containsText" dxfId="314" priority="59" operator="containsText" text="Alta">
      <formula>NOT(ISERROR(SEARCH("Alta",G70)))</formula>
    </cfRule>
    <cfRule type="containsText" dxfId="313" priority="57" operator="containsText" text="Catastrófico">
      <formula>NOT(ISERROR(SEARCH("Catastrófico",G70)))</formula>
    </cfRule>
    <cfRule type="containsText" dxfId="312" priority="58" operator="containsText" text="Mayor">
      <formula>NOT(ISERROR(SEARCH("Mayor",G70)))</formula>
    </cfRule>
    <cfRule type="containsText" dxfId="311" priority="62" operator="containsText" text="Leve">
      <formula>NOT(ISERROR(SEARCH("Leve",G70)))</formula>
    </cfRule>
    <cfRule type="containsText" dxfId="310" priority="60" operator="containsText" text="Moderado">
      <formula>NOT(ISERROR(SEARCH("Moderado",G70)))</formula>
    </cfRule>
    <cfRule type="containsText" dxfId="309" priority="61" operator="containsText" text="Menor">
      <formula>NOT(ISERROR(SEARCH("Menor",G70)))</formula>
    </cfRule>
  </conditionalFormatting>
  <conditionalFormatting sqref="H10:I10 H20:I20 H30:I30 H40:I40 H50:I50">
    <cfRule type="containsText" dxfId="308" priority="577" operator="containsText" text="Alto">
      <formula>NOT(ISERROR(SEARCH("Alto",H10)))</formula>
    </cfRule>
    <cfRule type="containsText" dxfId="307" priority="578" operator="containsText" text="Bajo">
      <formula>NOT(ISERROR(SEARCH("Bajo",H10)))</formula>
    </cfRule>
    <cfRule type="containsText" dxfId="306" priority="579" operator="containsText" text="Moderado">
      <formula>NOT(ISERROR(SEARCH("Moderado",H10)))</formula>
    </cfRule>
    <cfRule type="containsText" dxfId="305" priority="580" operator="containsText" text="Extremo">
      <formula>NOT(ISERROR(SEARCH("Extremo",H10)))</formula>
    </cfRule>
    <cfRule type="containsText" dxfId="304" priority="576" operator="containsText" text="Extremo">
      <formula>NOT(ISERROR(SEARCH("Extremo",H10)))</formula>
    </cfRule>
  </conditionalFormatting>
  <conditionalFormatting sqref="H60:I60">
    <cfRule type="containsText" dxfId="303" priority="179" operator="containsText" text="Alto">
      <formula>NOT(ISERROR(SEARCH("Alto",H60)))</formula>
    </cfRule>
    <cfRule type="containsText" dxfId="302" priority="178" operator="containsText" text="Extremo">
      <formula>NOT(ISERROR(SEARCH("Extremo",H60)))</formula>
    </cfRule>
    <cfRule type="containsText" dxfId="301" priority="182" operator="containsText" text="Extremo">
      <formula>NOT(ISERROR(SEARCH("Extremo",H60)))</formula>
    </cfRule>
    <cfRule type="containsText" dxfId="300" priority="181" operator="containsText" text="Moderado">
      <formula>NOT(ISERROR(SEARCH("Moderado",H60)))</formula>
    </cfRule>
    <cfRule type="containsText" dxfId="299" priority="180" operator="containsText" text="Bajo">
      <formula>NOT(ISERROR(SEARCH("Bajo",H60)))</formula>
    </cfRule>
  </conditionalFormatting>
  <conditionalFormatting sqref="H70:I70 H80:I80 H90:I90">
    <cfRule type="containsText" dxfId="298" priority="56" operator="containsText" text="Extremo">
      <formula>NOT(ISERROR(SEARCH("Extremo",H70)))</formula>
    </cfRule>
    <cfRule type="containsText" dxfId="297" priority="55" operator="containsText" text="Moderado">
      <formula>NOT(ISERROR(SEARCH("Moderado",H70)))</formula>
    </cfRule>
    <cfRule type="containsText" dxfId="296" priority="54" operator="containsText" text="Bajo">
      <formula>NOT(ISERROR(SEARCH("Bajo",H70)))</formula>
    </cfRule>
    <cfRule type="containsText" dxfId="295" priority="53" operator="containsText" text="Alto">
      <formula>NOT(ISERROR(SEARCH("Alto",H70)))</formula>
    </cfRule>
    <cfRule type="containsText" dxfId="294" priority="52" operator="containsText" text="Extremo">
      <formula>NOT(ISERROR(SEARCH("Extremo",H70)))</formula>
    </cfRule>
  </conditionalFormatting>
  <conditionalFormatting sqref="J10:J49">
    <cfRule type="containsText" dxfId="293" priority="545" operator="containsText" text="Muy Alta">
      <formula>NOT(ISERROR(SEARCH("Muy Alta",J10)))</formula>
    </cfRule>
    <cfRule type="containsText" dxfId="292" priority="546" operator="containsText" text="Alta">
      <formula>NOT(ISERROR(SEARCH("Alta",J10)))</formula>
    </cfRule>
    <cfRule type="containsText" dxfId="291" priority="547" operator="containsText" text="Media">
      <formula>NOT(ISERROR(SEARCH("Media",J10)))</formula>
    </cfRule>
    <cfRule type="containsText" dxfId="290" priority="548" operator="containsText" text="Baja">
      <formula>NOT(ISERROR(SEARCH("Baja",J10)))</formula>
    </cfRule>
    <cfRule type="containsText" dxfId="289" priority="549" operator="containsText" text="Muy Baja">
      <formula>NOT(ISERROR(SEARCH("Muy Baja",J10)))</formula>
    </cfRule>
  </conditionalFormatting>
  <conditionalFormatting sqref="J10:J99">
    <cfRule type="containsText" dxfId="288" priority="263" operator="containsText" text="Muy Baja">
      <formula>NOT(ISERROR(SEARCH("Muy Baja",J10)))</formula>
    </cfRule>
  </conditionalFormatting>
  <conditionalFormatting sqref="J50:J99">
    <cfRule type="containsText" dxfId="287" priority="253" operator="containsText" text="Muy Baja">
      <formula>NOT(ISERROR(SEARCH("Muy Baja",J50)))</formula>
    </cfRule>
    <cfRule type="containsText" dxfId="286" priority="261" operator="containsText" text="Media">
      <formula>NOT(ISERROR(SEARCH("Media",J50)))</formula>
    </cfRule>
    <cfRule type="containsText" dxfId="285" priority="260" operator="containsText" text="Alta">
      <formula>NOT(ISERROR(SEARCH("Alta",J50)))</formula>
    </cfRule>
    <cfRule type="containsText" dxfId="284" priority="259" operator="containsText" text="Muy Alta">
      <formula>NOT(ISERROR(SEARCH("Muy Alta",J50)))</formula>
    </cfRule>
    <cfRule type="containsText" dxfId="283" priority="262" operator="containsText" text="Baja">
      <formula>NOT(ISERROR(SEARCH("Baja",J50)))</formula>
    </cfRule>
  </conditionalFormatting>
  <conditionalFormatting sqref="K10:K99">
    <cfRule type="containsText" dxfId="282" priority="254" operator="containsText" text="Catastrófico">
      <formula>NOT(ISERROR(SEARCH("Catastrófico",K10)))</formula>
    </cfRule>
    <cfRule type="containsText" dxfId="281" priority="255" operator="containsText" text="Moderado">
      <formula>NOT(ISERROR(SEARCH("Moderado",K10)))</formula>
    </cfRule>
    <cfRule type="containsText" dxfId="280" priority="256" operator="containsText" text="Menor">
      <formula>NOT(ISERROR(SEARCH("Menor",K10)))</formula>
    </cfRule>
    <cfRule type="containsText" dxfId="279" priority="258" operator="containsText" text="Mayor">
      <formula>NOT(ISERROR(SEARCH("Mayor",K10)))</formula>
    </cfRule>
    <cfRule type="containsText" dxfId="278" priority="257" operator="containsText" text="Leve">
      <formula>NOT(ISERROR(SEARCH("Leve",K10)))</formula>
    </cfRule>
  </conditionalFormatting>
  <conditionalFormatting sqref="M10 M20 M30 M40">
    <cfRule type="containsText" dxfId="277" priority="556" operator="containsText" text="Extremo">
      <formula>NOT(ISERROR(SEARCH("Extremo",M10)))</formula>
    </cfRule>
    <cfRule type="containsText" dxfId="276" priority="557" operator="containsText" text="Baja">
      <formula>NOT(ISERROR(SEARCH("Baja",M10)))</formula>
    </cfRule>
    <cfRule type="containsText" dxfId="275" priority="558" operator="containsText" text="Alto">
      <formula>NOT(ISERROR(SEARCH("Alto",M10)))</formula>
    </cfRule>
    <cfRule type="containsText" dxfId="274" priority="550" operator="containsText" text="Extremo">
      <formula>NOT(ISERROR(SEARCH("Extremo",M10)))</formula>
    </cfRule>
    <cfRule type="containsText" dxfId="273" priority="551" operator="containsText" text="Alto">
      <formula>NOT(ISERROR(SEARCH("Alto",M10)))</formula>
    </cfRule>
    <cfRule type="containsText" dxfId="272" priority="552" operator="containsText" text="Moderado">
      <formula>NOT(ISERROR(SEARCH("Moderado",M10)))</formula>
    </cfRule>
    <cfRule type="containsText" dxfId="271" priority="553" operator="containsText" text="Menor">
      <formula>NOT(ISERROR(SEARCH("Menor",M10)))</formula>
    </cfRule>
    <cfRule type="containsText" dxfId="270" priority="554" operator="containsText" text="Bajo">
      <formula>NOT(ISERROR(SEARCH("Bajo",M10)))</formula>
    </cfRule>
    <cfRule type="containsText" dxfId="269" priority="555" operator="containsText" text="Moderado">
      <formula>NOT(ISERROR(SEARCH("Moderado",M10)))</formula>
    </cfRule>
  </conditionalFormatting>
  <conditionalFormatting sqref="M50">
    <cfRule type="containsText" dxfId="268" priority="267" operator="containsText" text="Menor">
      <formula>NOT(ISERROR(SEARCH("Menor",M50)))</formula>
    </cfRule>
    <cfRule type="containsText" dxfId="267" priority="266" operator="containsText" text="Moderado">
      <formula>NOT(ISERROR(SEARCH("Moderado",M50)))</formula>
    </cfRule>
    <cfRule type="containsText" dxfId="266" priority="265" operator="containsText" text="Alto">
      <formula>NOT(ISERROR(SEARCH("Alto",M50)))</formula>
    </cfRule>
    <cfRule type="containsText" dxfId="265" priority="264" operator="containsText" text="Extremo">
      <formula>NOT(ISERROR(SEARCH("Extremo",M50)))</formula>
    </cfRule>
    <cfRule type="containsText" dxfId="264" priority="272" operator="containsText" text="Alto">
      <formula>NOT(ISERROR(SEARCH("Alto",M50)))</formula>
    </cfRule>
    <cfRule type="containsText" dxfId="263" priority="271" operator="containsText" text="Baja">
      <formula>NOT(ISERROR(SEARCH("Baja",M50)))</formula>
    </cfRule>
    <cfRule type="containsText" dxfId="262" priority="270" operator="containsText" text="Extremo">
      <formula>NOT(ISERROR(SEARCH("Extremo",M50)))</formula>
    </cfRule>
    <cfRule type="containsText" dxfId="261" priority="269" operator="containsText" text="Moderado">
      <formula>NOT(ISERROR(SEARCH("Moderado",M50)))</formula>
    </cfRule>
    <cfRule type="containsText" dxfId="260" priority="268" operator="containsText" text="Bajo">
      <formula>NOT(ISERROR(SEARCH("Bajo",M50)))</formula>
    </cfRule>
  </conditionalFormatting>
  <conditionalFormatting sqref="M60">
    <cfRule type="containsText" dxfId="259" priority="172" operator="containsText" text="Menor">
      <formula>NOT(ISERROR(SEARCH("Menor",M60)))</formula>
    </cfRule>
    <cfRule type="containsText" dxfId="258" priority="171" operator="containsText" text="Moderado">
      <formula>NOT(ISERROR(SEARCH("Moderado",M60)))</formula>
    </cfRule>
    <cfRule type="containsText" dxfId="257" priority="170" operator="containsText" text="Alto">
      <formula>NOT(ISERROR(SEARCH("Alto",M60)))</formula>
    </cfRule>
    <cfRule type="containsText" dxfId="256" priority="169" operator="containsText" text="Extremo">
      <formula>NOT(ISERROR(SEARCH("Extremo",M60)))</formula>
    </cfRule>
    <cfRule type="containsText" dxfId="255" priority="175" operator="containsText" text="Extremo">
      <formula>NOT(ISERROR(SEARCH("Extremo",M60)))</formula>
    </cfRule>
    <cfRule type="containsText" dxfId="254" priority="176" operator="containsText" text="Baja">
      <formula>NOT(ISERROR(SEARCH("Baja",M60)))</formula>
    </cfRule>
    <cfRule type="containsText" dxfId="253" priority="177" operator="containsText" text="Alto">
      <formula>NOT(ISERROR(SEARCH("Alto",M60)))</formula>
    </cfRule>
    <cfRule type="containsText" dxfId="252" priority="174" operator="containsText" text="Moderado">
      <formula>NOT(ISERROR(SEARCH("Moderado",M60)))</formula>
    </cfRule>
    <cfRule type="containsText" dxfId="251" priority="173" operator="containsText" text="Bajo">
      <formula>NOT(ISERROR(SEARCH("Bajo",M60)))</formula>
    </cfRule>
  </conditionalFormatting>
  <conditionalFormatting sqref="M70 M80 M90">
    <cfRule type="containsText" dxfId="250" priority="43" operator="containsText" text="Extremo">
      <formula>NOT(ISERROR(SEARCH("Extremo",M70)))</formula>
    </cfRule>
    <cfRule type="containsText" dxfId="249" priority="51" operator="containsText" text="Alto">
      <formula>NOT(ISERROR(SEARCH("Alto",M70)))</formula>
    </cfRule>
    <cfRule type="containsText" dxfId="248" priority="49" operator="containsText" text="Extremo">
      <formula>NOT(ISERROR(SEARCH("Extremo",M70)))</formula>
    </cfRule>
    <cfRule type="containsText" dxfId="247" priority="48" operator="containsText" text="Moderado">
      <formula>NOT(ISERROR(SEARCH("Moderado",M70)))</formula>
    </cfRule>
    <cfRule type="containsText" dxfId="246" priority="47" operator="containsText" text="Bajo">
      <formula>NOT(ISERROR(SEARCH("Bajo",M70)))</formula>
    </cfRule>
    <cfRule type="containsText" dxfId="245" priority="46" operator="containsText" text="Menor">
      <formula>NOT(ISERROR(SEARCH("Menor",M70)))</formula>
    </cfRule>
    <cfRule type="containsText" dxfId="244" priority="45" operator="containsText" text="Moderado">
      <formula>NOT(ISERROR(SEARCH("Moderado",M70)))</formula>
    </cfRule>
    <cfRule type="containsText" dxfId="243" priority="44" operator="containsText" text="Alto">
      <formula>NOT(ISERROR(SEARCH("Alto",M70)))</formula>
    </cfRule>
    <cfRule type="containsText" dxfId="242" priority="50" operator="containsText" text="Baja">
      <formula>NOT(ISERROR(SEARCH("Baja",M70)))</formula>
    </cfRule>
  </conditionalFormatting>
  <dataValidations count="1">
    <dataValidation type="list" allowBlank="1" showInputMessage="1" showErrorMessage="1" sqref="D10:D99" xr:uid="{00000000-0002-0000-07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08" operator="containsText" id="{C867839D-11E6-4724-8481-E951D7A735DE}">
            <xm:f>NOT(ISERROR(SEARCH('8- Políticas de Administración '!$B$5,F60)))</xm:f>
            <xm:f>'8- Políticas de Administración '!$B$5</xm:f>
            <x14:dxf>
              <font>
                <color rgb="FF9C0006"/>
              </font>
              <fill>
                <patternFill>
                  <bgColor rgb="FFFFC7CE"/>
                </patternFill>
              </fill>
            </x14:dxf>
          </x14:cfRule>
          <x14:cfRule type="containsText" priority="207" operator="containsText" id="{37B1FF55-3E45-460B-95E7-60D085119331}">
            <xm:f>NOT(ISERROR(SEARCH('8- Políticas de Administración '!$B$5,F60)))</xm:f>
            <xm:f>'8- Políticas de Administración '!$B$5</xm:f>
            <x14:dxf>
              <font>
                <color rgb="FF006100"/>
              </font>
              <fill>
                <patternFill>
                  <bgColor rgb="FFC6EFCE"/>
                </patternFill>
              </fill>
            </x14:dxf>
          </x14:cfRule>
          <xm:sqref>F60</xm:sqref>
        </x14:conditionalFormatting>
        <x14:conditionalFormatting xmlns:xm="http://schemas.microsoft.com/office/excel/2006/main">
          <x14:cfRule type="containsText" priority="81" operator="containsText" id="{B789873B-1499-470E-AC4A-852F1DABE718}">
            <xm:f>NOT(ISERROR(SEARCH('8- Políticas de Administración '!$B$5,F70)))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'!$B$5,F70)))</xm:f>
            <xm:f>'8- Políticas de Administración '!$B$5</xm:f>
            <x14:dxf>
              <font>
                <color rgb="FF9C0006"/>
              </font>
              <fill>
                <patternFill>
                  <bgColor rgb="FFFFC7CE"/>
                </patternFill>
              </fill>
            </x14:dxf>
          </x14:cfRule>
          <xm:sqref>F70 F80 F90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 Matriz de Calor '!$S$8:$S$11</xm:f>
          </x14:formula1>
          <xm:sqref>N10:N99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EH718"/>
  <sheetViews>
    <sheetView showGridLines="0" topLeftCell="A16" zoomScale="70" zoomScaleNormal="70" workbookViewId="0">
      <selection activeCell="A6" sqref="A6"/>
    </sheetView>
  </sheetViews>
  <sheetFormatPr baseColWidth="10"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0"/>
    <col min="15" max="15" width="102.7109375" style="235" customWidth="1"/>
    <col min="16" max="32" width="11.5703125" style="98"/>
    <col min="33" max="36" width="11.42578125" style="3"/>
    <col min="37" max="138" width="11.42578125" style="2"/>
  </cols>
  <sheetData>
    <row r="1" spans="1:138" s="2" customFormat="1">
      <c r="E1" s="47"/>
      <c r="N1" s="127"/>
      <c r="O1" s="230"/>
      <c r="P1" s="3"/>
      <c r="Q1" s="3"/>
      <c r="R1" s="3"/>
      <c r="S1" s="3"/>
      <c r="T1" s="3"/>
      <c r="U1" s="3"/>
      <c r="V1" s="3"/>
      <c r="W1" s="3"/>
      <c r="X1" s="3"/>
      <c r="Y1" s="3"/>
      <c r="Z1" s="3"/>
      <c r="AA1" s="3"/>
      <c r="AB1" s="3"/>
      <c r="AC1" s="3"/>
      <c r="AD1" s="3"/>
      <c r="AE1" s="3"/>
      <c r="AF1" s="3"/>
      <c r="AG1" s="3"/>
      <c r="AH1" s="3"/>
      <c r="AI1" s="3"/>
      <c r="AJ1" s="3"/>
    </row>
    <row r="2" spans="1:138" ht="24" thickBot="1">
      <c r="A2" s="2"/>
      <c r="B2" s="618" t="s">
        <v>348</v>
      </c>
      <c r="C2" s="618"/>
      <c r="D2" s="618"/>
      <c r="E2" s="618"/>
      <c r="F2" s="88"/>
      <c r="G2" s="2"/>
      <c r="H2" s="2"/>
      <c r="I2" s="2"/>
      <c r="J2" s="2"/>
      <c r="K2" s="2"/>
      <c r="L2" s="2"/>
      <c r="M2" s="2"/>
      <c r="N2" s="127"/>
      <c r="O2" s="230"/>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7"/>
      <c r="O3" s="230"/>
      <c r="P3" s="3"/>
      <c r="Q3" s="3"/>
      <c r="R3" s="3"/>
      <c r="S3" s="3"/>
      <c r="T3" s="3"/>
      <c r="U3" s="3"/>
      <c r="V3" s="3"/>
      <c r="W3" s="3"/>
      <c r="X3" s="3"/>
      <c r="Y3" s="3"/>
      <c r="Z3" s="3"/>
      <c r="AA3" s="3"/>
      <c r="AB3" s="3"/>
      <c r="AC3" s="3"/>
      <c r="AD3" s="3"/>
      <c r="AE3" s="3"/>
      <c r="AF3" s="3"/>
    </row>
    <row r="4" spans="1:138" ht="21">
      <c r="A4" s="2"/>
      <c r="B4" s="63"/>
      <c r="C4" s="64" t="s">
        <v>349</v>
      </c>
      <c r="D4" s="64"/>
      <c r="E4" s="64" t="s">
        <v>350</v>
      </c>
      <c r="F4" s="65"/>
      <c r="G4" s="2"/>
      <c r="H4" s="2"/>
      <c r="I4" s="2"/>
      <c r="J4" s="2"/>
      <c r="K4" s="2"/>
      <c r="L4" s="2"/>
      <c r="M4" s="2"/>
      <c r="N4" s="127"/>
      <c r="O4" s="230"/>
      <c r="P4" s="3"/>
      <c r="Q4" s="3"/>
      <c r="R4" s="3"/>
      <c r="S4" s="3"/>
      <c r="T4" s="3"/>
      <c r="U4" s="3"/>
      <c r="V4" s="3"/>
      <c r="W4" s="3"/>
      <c r="X4" s="3"/>
      <c r="Y4" s="3"/>
      <c r="Z4" s="3"/>
      <c r="AA4" s="3"/>
      <c r="AB4" s="3"/>
      <c r="AC4" s="3"/>
      <c r="AD4" s="3"/>
      <c r="AE4" s="3"/>
      <c r="AF4" s="3"/>
    </row>
    <row r="5" spans="1:138" ht="40.5">
      <c r="A5" s="2"/>
      <c r="B5" s="63"/>
      <c r="C5" s="64" t="s">
        <v>351</v>
      </c>
      <c r="D5" s="64"/>
      <c r="E5" s="66" t="s">
        <v>352</v>
      </c>
      <c r="F5" s="64" t="s">
        <v>350</v>
      </c>
      <c r="G5" s="2"/>
      <c r="H5" s="2"/>
      <c r="I5" s="2"/>
      <c r="J5" s="2"/>
      <c r="K5" s="2"/>
      <c r="L5" s="2"/>
      <c r="M5" s="2"/>
      <c r="N5" s="127"/>
      <c r="O5" s="230"/>
      <c r="P5" s="3"/>
      <c r="Q5" s="3"/>
      <c r="R5" s="3"/>
      <c r="S5" s="3"/>
      <c r="T5" s="3"/>
      <c r="U5" s="3"/>
      <c r="V5" s="3"/>
      <c r="W5" s="3"/>
      <c r="X5" s="3"/>
      <c r="Y5" s="3"/>
      <c r="Z5" s="3"/>
      <c r="AA5" s="3"/>
      <c r="AB5" s="3"/>
      <c r="AC5" s="3"/>
      <c r="AD5" s="3"/>
      <c r="AE5" s="3"/>
      <c r="AF5" s="3"/>
    </row>
    <row r="6" spans="1:138" ht="20.25">
      <c r="A6" s="2"/>
      <c r="B6" s="67" t="s">
        <v>353</v>
      </c>
      <c r="C6" s="112" t="s">
        <v>354</v>
      </c>
      <c r="D6" s="68">
        <v>0.04</v>
      </c>
      <c r="E6" s="69" t="s">
        <v>355</v>
      </c>
      <c r="F6" s="70">
        <v>1</v>
      </c>
      <c r="G6" s="2"/>
      <c r="H6" s="52"/>
      <c r="I6" s="2"/>
      <c r="J6" s="2"/>
      <c r="K6" s="2"/>
      <c r="L6" s="2"/>
      <c r="M6" s="2"/>
      <c r="N6" s="127"/>
      <c r="O6" s="231"/>
      <c r="P6" s="3"/>
      <c r="Q6" s="3"/>
      <c r="R6" s="3"/>
      <c r="S6" s="3"/>
      <c r="T6" s="3"/>
      <c r="U6" s="3"/>
      <c r="V6" s="3"/>
      <c r="W6" s="3"/>
      <c r="X6" s="3"/>
      <c r="Y6" s="3"/>
      <c r="Z6" s="3"/>
      <c r="AA6" s="3"/>
      <c r="AB6" s="3"/>
      <c r="AC6" s="3"/>
      <c r="AD6" s="3"/>
      <c r="AE6" s="3"/>
      <c r="AF6" s="3"/>
    </row>
    <row r="7" spans="1:138" ht="20.25">
      <c r="A7" s="2"/>
      <c r="B7" s="71" t="s">
        <v>356</v>
      </c>
      <c r="C7" s="112" t="s">
        <v>357</v>
      </c>
      <c r="D7" s="68">
        <v>0.09</v>
      </c>
      <c r="E7" s="69" t="s">
        <v>358</v>
      </c>
      <c r="F7" s="70">
        <v>2</v>
      </c>
      <c r="G7" s="2"/>
      <c r="H7" s="2"/>
      <c r="I7" s="2"/>
      <c r="J7" s="2"/>
      <c r="K7" s="2"/>
      <c r="L7" s="2"/>
      <c r="M7" s="2"/>
      <c r="N7" s="127"/>
      <c r="O7" s="231"/>
      <c r="P7" s="3"/>
      <c r="Q7" s="3"/>
      <c r="R7" s="3"/>
      <c r="S7" s="3"/>
      <c r="T7" s="3"/>
      <c r="U7" s="3"/>
      <c r="V7" s="3"/>
      <c r="W7" s="3"/>
      <c r="X7" s="3"/>
      <c r="Y7" s="3"/>
      <c r="Z7" s="3"/>
      <c r="AA7" s="3"/>
      <c r="AB7" s="3"/>
      <c r="AC7" s="3"/>
      <c r="AD7" s="3"/>
      <c r="AE7" s="3"/>
      <c r="AF7" s="3"/>
    </row>
    <row r="8" spans="1:138" ht="20.25">
      <c r="A8" s="2"/>
      <c r="B8" s="72" t="s">
        <v>359</v>
      </c>
      <c r="C8" s="112" t="s">
        <v>360</v>
      </c>
      <c r="D8" s="68">
        <v>0.28999999999999998</v>
      </c>
      <c r="E8" s="69" t="s">
        <v>361</v>
      </c>
      <c r="F8" s="70">
        <v>3</v>
      </c>
      <c r="G8" s="2"/>
      <c r="H8" s="2"/>
      <c r="I8" s="2"/>
      <c r="J8" s="2"/>
      <c r="K8" s="2"/>
      <c r="L8" s="2"/>
      <c r="M8" s="2"/>
      <c r="N8" s="127"/>
      <c r="O8" s="231"/>
      <c r="P8" s="3"/>
      <c r="Q8" s="3"/>
      <c r="R8" s="3"/>
      <c r="S8" s="3"/>
      <c r="T8" s="3"/>
      <c r="U8" s="3"/>
      <c r="V8" s="3"/>
      <c r="W8" s="3"/>
      <c r="X8" s="3"/>
      <c r="Y8" s="3"/>
      <c r="Z8" s="3"/>
      <c r="AA8" s="3"/>
      <c r="AB8" s="3"/>
      <c r="AC8" s="3"/>
      <c r="AD8" s="3"/>
      <c r="AE8" s="3"/>
      <c r="AF8" s="3"/>
    </row>
    <row r="9" spans="1:138" ht="20.25">
      <c r="A9" s="2"/>
      <c r="B9" s="73" t="s">
        <v>362</v>
      </c>
      <c r="C9" s="112" t="s">
        <v>363</v>
      </c>
      <c r="D9" s="68">
        <v>0.49</v>
      </c>
      <c r="E9" s="69" t="s">
        <v>364</v>
      </c>
      <c r="F9" s="70">
        <v>4</v>
      </c>
      <c r="G9" s="2"/>
      <c r="H9" s="2"/>
      <c r="I9" s="2"/>
      <c r="J9" s="2"/>
      <c r="K9" s="2"/>
      <c r="L9" s="2"/>
      <c r="M9" s="2"/>
      <c r="N9" s="127"/>
      <c r="O9" s="231"/>
      <c r="P9" s="3"/>
      <c r="Q9" s="3"/>
      <c r="R9" s="3"/>
      <c r="S9" s="3"/>
      <c r="T9" s="3"/>
      <c r="U9" s="3"/>
      <c r="V9" s="3"/>
      <c r="W9" s="3"/>
      <c r="X9" s="3"/>
      <c r="Y9" s="3"/>
      <c r="Z9" s="3"/>
      <c r="AA9" s="3"/>
      <c r="AB9" s="3"/>
      <c r="AC9" s="3"/>
      <c r="AD9" s="3"/>
      <c r="AE9" s="3"/>
      <c r="AF9" s="3"/>
    </row>
    <row r="10" spans="1:138" ht="20.25">
      <c r="A10" s="2"/>
      <c r="B10" s="74" t="s">
        <v>365</v>
      </c>
      <c r="C10" s="112" t="s">
        <v>366</v>
      </c>
      <c r="D10" s="68">
        <v>1</v>
      </c>
      <c r="E10" s="69" t="s">
        <v>367</v>
      </c>
      <c r="F10" s="70">
        <v>5</v>
      </c>
      <c r="G10" s="2"/>
      <c r="H10" s="2"/>
      <c r="I10" s="93" t="s">
        <v>368</v>
      </c>
      <c r="J10" s="2"/>
      <c r="K10" s="2"/>
      <c r="L10" s="2"/>
      <c r="M10" s="2"/>
      <c r="N10" s="127"/>
      <c r="O10" s="231"/>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7"/>
      <c r="O11" s="230"/>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7"/>
      <c r="O12" s="230"/>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7"/>
      <c r="O13" s="230"/>
      <c r="P13" s="3"/>
      <c r="Q13" s="3"/>
      <c r="R13" s="3"/>
      <c r="S13" s="3"/>
      <c r="T13" s="3"/>
      <c r="U13" s="3"/>
      <c r="V13" s="3"/>
      <c r="W13" s="3"/>
      <c r="X13" s="3"/>
      <c r="Y13" s="3"/>
      <c r="Z13" s="3"/>
      <c r="AA13" s="3"/>
      <c r="AB13" s="3"/>
      <c r="AC13" s="3"/>
      <c r="AD13" s="3"/>
      <c r="AE13" s="3"/>
      <c r="AF13" s="3"/>
    </row>
    <row r="14" spans="1:138" ht="23.25">
      <c r="A14" s="2"/>
      <c r="B14" s="619" t="s">
        <v>369</v>
      </c>
      <c r="C14" s="619"/>
      <c r="D14" s="619"/>
      <c r="E14" s="619"/>
      <c r="F14" s="100"/>
      <c r="G14" s="62"/>
      <c r="H14" s="2"/>
      <c r="I14" s="2"/>
      <c r="J14" s="2"/>
      <c r="K14" s="2"/>
      <c r="L14" s="2"/>
      <c r="M14" s="2"/>
      <c r="N14" s="127"/>
      <c r="O14" s="230"/>
      <c r="P14" s="3"/>
      <c r="Q14" s="3"/>
      <c r="R14" s="3"/>
      <c r="S14" s="3"/>
      <c r="T14" s="3"/>
      <c r="U14" s="3"/>
      <c r="V14" s="3"/>
      <c r="W14" s="3"/>
      <c r="X14" s="3"/>
      <c r="Y14" s="3"/>
      <c r="Z14" s="3"/>
      <c r="AA14" s="3"/>
      <c r="AB14" s="3"/>
      <c r="AC14" s="3"/>
      <c r="AD14" s="3"/>
      <c r="AE14" s="3"/>
      <c r="AF14" s="3"/>
    </row>
    <row r="15" spans="1:138">
      <c r="A15" s="2"/>
      <c r="B15" s="99"/>
      <c r="C15" s="99"/>
      <c r="D15" s="99"/>
      <c r="E15" s="99"/>
      <c r="F15" s="101"/>
      <c r="G15" s="2"/>
      <c r="H15" s="2"/>
      <c r="I15" s="2"/>
      <c r="J15" s="2"/>
      <c r="K15" s="2"/>
      <c r="L15" s="2"/>
      <c r="M15" s="2"/>
      <c r="N15" s="127"/>
      <c r="O15" s="230"/>
      <c r="P15" s="3"/>
      <c r="Q15" s="3"/>
      <c r="R15" s="3"/>
      <c r="S15" s="3"/>
      <c r="T15" s="3"/>
      <c r="U15" s="3"/>
      <c r="V15" s="3"/>
      <c r="W15" s="3"/>
      <c r="X15" s="3"/>
      <c r="Y15" s="3"/>
      <c r="Z15" s="3"/>
      <c r="AA15" s="3"/>
      <c r="AB15" s="3"/>
      <c r="AC15" s="3"/>
      <c r="AD15" s="3"/>
      <c r="AE15" s="3"/>
      <c r="AF15" s="3"/>
    </row>
    <row r="16" spans="1:138" s="78" customFormat="1" ht="20.25">
      <c r="A16" s="76"/>
      <c r="B16" s="102"/>
      <c r="C16" s="617" t="s">
        <v>282</v>
      </c>
      <c r="D16" s="617"/>
      <c r="E16" s="617"/>
      <c r="F16" s="103"/>
      <c r="G16" s="76"/>
      <c r="H16" s="76"/>
      <c r="I16" s="94" t="s">
        <v>277</v>
      </c>
      <c r="J16" s="76"/>
      <c r="K16" s="76"/>
      <c r="L16" s="76"/>
      <c r="M16" s="76"/>
      <c r="N16" s="128"/>
      <c r="O16" s="232"/>
      <c r="P16" s="105"/>
      <c r="Q16" s="105"/>
      <c r="R16" s="105"/>
      <c r="S16" s="105"/>
      <c r="T16" s="105"/>
      <c r="U16" s="105"/>
      <c r="V16" s="105"/>
      <c r="W16" s="105"/>
      <c r="X16" s="105"/>
      <c r="Y16" s="105"/>
      <c r="Z16" s="105"/>
      <c r="AA16" s="105"/>
      <c r="AB16" s="105"/>
      <c r="AC16" s="105"/>
      <c r="AD16" s="105"/>
      <c r="AE16" s="105"/>
      <c r="AF16" s="105"/>
      <c r="AG16" s="105"/>
      <c r="AH16" s="105"/>
      <c r="AI16" s="105"/>
      <c r="AJ16" s="105"/>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370</v>
      </c>
      <c r="C17" s="615" t="s">
        <v>371</v>
      </c>
      <c r="D17" s="615"/>
      <c r="E17" s="615"/>
      <c r="F17" s="104">
        <v>1</v>
      </c>
      <c r="G17" s="76"/>
      <c r="H17" s="76"/>
      <c r="I17" s="93" t="s">
        <v>282</v>
      </c>
      <c r="J17" s="76"/>
      <c r="K17" s="76"/>
      <c r="L17" s="76"/>
      <c r="M17" s="76"/>
      <c r="N17" s="128"/>
      <c r="O17" s="233"/>
      <c r="P17" s="105"/>
      <c r="Q17" s="105"/>
      <c r="R17" s="105"/>
      <c r="S17" s="105"/>
      <c r="T17" s="105"/>
      <c r="U17" s="105"/>
      <c r="V17" s="105"/>
      <c r="W17" s="105"/>
      <c r="X17" s="105"/>
      <c r="Y17" s="105"/>
      <c r="Z17" s="105"/>
      <c r="AA17" s="105"/>
      <c r="AB17" s="105"/>
      <c r="AC17" s="105"/>
      <c r="AD17" s="105"/>
      <c r="AE17" s="105"/>
      <c r="AF17" s="105"/>
      <c r="AG17" s="105"/>
      <c r="AH17" s="105"/>
      <c r="AI17" s="105"/>
      <c r="AJ17" s="105"/>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372</v>
      </c>
      <c r="C18" s="615" t="s">
        <v>283</v>
      </c>
      <c r="D18" s="615"/>
      <c r="E18" s="615"/>
      <c r="F18" s="104">
        <v>2</v>
      </c>
      <c r="G18" s="76"/>
      <c r="H18" s="76"/>
      <c r="I18" s="93" t="s">
        <v>285</v>
      </c>
      <c r="J18" s="76"/>
      <c r="K18" s="76"/>
      <c r="L18" s="76"/>
      <c r="M18" s="76"/>
      <c r="N18" s="128"/>
      <c r="O18" s="233"/>
      <c r="P18" s="105"/>
      <c r="Q18" s="105"/>
      <c r="R18" s="105"/>
      <c r="S18" s="105"/>
      <c r="T18" s="105"/>
      <c r="U18" s="105"/>
      <c r="V18" s="105"/>
      <c r="W18" s="105"/>
      <c r="X18" s="105"/>
      <c r="Y18" s="105"/>
      <c r="Z18" s="105"/>
      <c r="AA18" s="105"/>
      <c r="AB18" s="105"/>
      <c r="AC18" s="105"/>
      <c r="AD18" s="105"/>
      <c r="AE18" s="105"/>
      <c r="AF18" s="105"/>
      <c r="AG18" s="105"/>
      <c r="AH18" s="105"/>
      <c r="AI18" s="105"/>
      <c r="AJ18" s="105"/>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373</v>
      </c>
      <c r="C19" s="615" t="s">
        <v>374</v>
      </c>
      <c r="D19" s="615"/>
      <c r="E19" s="615"/>
      <c r="F19" s="104">
        <v>3</v>
      </c>
      <c r="G19" s="76"/>
      <c r="H19" s="76"/>
      <c r="I19" s="93" t="s">
        <v>291</v>
      </c>
      <c r="J19" s="76"/>
      <c r="K19" s="76"/>
      <c r="L19" s="76"/>
      <c r="M19" s="76"/>
      <c r="N19" s="128"/>
      <c r="O19" s="233"/>
      <c r="P19" s="105"/>
      <c r="Q19" s="105"/>
      <c r="R19" s="105"/>
      <c r="S19" s="105"/>
      <c r="T19" s="105"/>
      <c r="U19" s="105"/>
      <c r="V19" s="105"/>
      <c r="W19" s="105"/>
      <c r="X19" s="105"/>
      <c r="Y19" s="105"/>
      <c r="Z19" s="105"/>
      <c r="AA19" s="105"/>
      <c r="AB19" s="105"/>
      <c r="AC19" s="105"/>
      <c r="AD19" s="105"/>
      <c r="AE19" s="105"/>
      <c r="AF19" s="105"/>
      <c r="AG19" s="105"/>
      <c r="AH19" s="105"/>
      <c r="AI19" s="105"/>
      <c r="AJ19" s="105"/>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375</v>
      </c>
      <c r="C20" s="615" t="s">
        <v>311</v>
      </c>
      <c r="D20" s="615"/>
      <c r="E20" s="615"/>
      <c r="F20" s="104">
        <v>4</v>
      </c>
      <c r="G20" s="76"/>
      <c r="H20" s="76"/>
      <c r="I20" s="93" t="s">
        <v>288</v>
      </c>
      <c r="J20" s="76"/>
      <c r="K20" s="76"/>
      <c r="L20" s="76"/>
      <c r="M20" s="76"/>
      <c r="N20" s="128"/>
      <c r="O20" s="233"/>
      <c r="P20" s="105"/>
      <c r="Q20" s="105"/>
      <c r="R20" s="105"/>
      <c r="S20" s="105"/>
      <c r="T20" s="105"/>
      <c r="U20" s="105"/>
      <c r="V20" s="105"/>
      <c r="W20" s="105"/>
      <c r="X20" s="105"/>
      <c r="Y20" s="105"/>
      <c r="Z20" s="105"/>
      <c r="AA20" s="105"/>
      <c r="AB20" s="105"/>
      <c r="AC20" s="105"/>
      <c r="AD20" s="105"/>
      <c r="AE20" s="105"/>
      <c r="AF20" s="105"/>
      <c r="AG20" s="105"/>
      <c r="AH20" s="105"/>
      <c r="AI20" s="105"/>
      <c r="AJ20" s="105"/>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376</v>
      </c>
      <c r="C21" s="615" t="s">
        <v>308</v>
      </c>
      <c r="D21" s="615"/>
      <c r="E21" s="615"/>
      <c r="F21" s="104">
        <v>5</v>
      </c>
      <c r="G21" s="76"/>
      <c r="H21" s="76"/>
      <c r="I21" s="93" t="str">
        <f>C48</f>
        <v>Interrupción o afectación en la prestación del servicio administrativo</v>
      </c>
      <c r="J21" s="76"/>
      <c r="K21" s="76"/>
      <c r="L21" s="76"/>
      <c r="M21" s="76"/>
      <c r="N21" s="128"/>
      <c r="O21" s="233"/>
      <c r="P21" s="105"/>
      <c r="Q21" s="105"/>
      <c r="R21" s="105"/>
      <c r="S21" s="105"/>
      <c r="T21" s="105"/>
      <c r="U21" s="105"/>
      <c r="V21" s="105"/>
      <c r="W21" s="105"/>
      <c r="X21" s="105"/>
      <c r="Y21" s="105"/>
      <c r="Z21" s="105"/>
      <c r="AA21" s="105"/>
      <c r="AB21" s="105"/>
      <c r="AC21" s="105"/>
      <c r="AD21" s="105"/>
      <c r="AE21" s="105"/>
      <c r="AF21" s="105"/>
      <c r="AG21" s="105"/>
      <c r="AH21" s="105"/>
      <c r="AI21" s="105"/>
      <c r="AJ21" s="105"/>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8"/>
      <c r="O22" s="232"/>
      <c r="P22" s="105"/>
      <c r="Q22" s="105"/>
      <c r="R22" s="105"/>
      <c r="S22" s="105"/>
      <c r="T22" s="105"/>
      <c r="U22" s="105"/>
      <c r="V22" s="105"/>
      <c r="W22" s="105"/>
      <c r="X22" s="105"/>
      <c r="Y22" s="105"/>
      <c r="Z22" s="105"/>
      <c r="AA22" s="105"/>
      <c r="AB22" s="105"/>
      <c r="AC22" s="105"/>
      <c r="AD22" s="105"/>
      <c r="AE22" s="105"/>
      <c r="AF22" s="105"/>
      <c r="AG22" s="105"/>
      <c r="AH22" s="105"/>
      <c r="AI22" s="105"/>
      <c r="AJ22" s="105"/>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8"/>
      <c r="O23" s="232"/>
      <c r="P23" s="105"/>
      <c r="Q23" s="105"/>
      <c r="R23" s="105"/>
      <c r="S23" s="105"/>
      <c r="T23" s="105"/>
      <c r="U23" s="105"/>
      <c r="V23" s="105"/>
      <c r="W23" s="105"/>
      <c r="X23" s="105"/>
      <c r="Y23" s="105"/>
      <c r="Z23" s="105"/>
      <c r="AA23" s="105"/>
      <c r="AB23" s="105"/>
      <c r="AC23" s="105"/>
      <c r="AD23" s="105"/>
      <c r="AE23" s="105"/>
      <c r="AF23" s="105"/>
      <c r="AG23" s="105"/>
      <c r="AH23" s="105"/>
      <c r="AI23" s="105"/>
      <c r="AJ23" s="105"/>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616" t="s">
        <v>285</v>
      </c>
      <c r="D24" s="616"/>
      <c r="E24" s="616"/>
      <c r="F24" s="85"/>
      <c r="G24" s="76"/>
      <c r="H24" s="76"/>
      <c r="I24" s="76"/>
      <c r="J24" s="76"/>
      <c r="K24" s="76"/>
      <c r="L24" s="76"/>
      <c r="M24" s="76"/>
      <c r="N24" s="128"/>
      <c r="O24" s="232"/>
      <c r="P24" s="105"/>
      <c r="Q24" s="105"/>
      <c r="R24" s="105"/>
      <c r="S24" s="105"/>
      <c r="T24" s="105"/>
      <c r="U24" s="105"/>
      <c r="V24" s="105"/>
      <c r="W24" s="105"/>
      <c r="X24" s="105"/>
      <c r="Y24" s="105"/>
      <c r="Z24" s="105"/>
      <c r="AA24" s="105"/>
      <c r="AB24" s="105"/>
      <c r="AC24" s="105"/>
      <c r="AD24" s="105"/>
      <c r="AE24" s="105"/>
      <c r="AF24" s="105"/>
      <c r="AG24" s="105"/>
      <c r="AH24" s="105"/>
      <c r="AI24" s="105"/>
      <c r="AJ24" s="105"/>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370</v>
      </c>
      <c r="C25" s="615" t="s">
        <v>377</v>
      </c>
      <c r="D25" s="615"/>
      <c r="E25" s="615"/>
      <c r="F25" s="104">
        <v>1</v>
      </c>
      <c r="G25" s="76"/>
      <c r="H25" s="76"/>
      <c r="I25" s="76"/>
      <c r="J25" s="76"/>
      <c r="K25" s="76"/>
      <c r="L25" s="76"/>
      <c r="M25" s="76"/>
      <c r="N25" s="128"/>
      <c r="O25" s="234"/>
      <c r="P25" s="105"/>
      <c r="Q25" s="105"/>
      <c r="R25" s="105"/>
      <c r="S25" s="105"/>
      <c r="T25" s="105"/>
      <c r="U25" s="105"/>
      <c r="V25" s="105"/>
      <c r="W25" s="105"/>
      <c r="X25" s="105"/>
      <c r="Y25" s="105"/>
      <c r="Z25" s="105"/>
      <c r="AA25" s="105"/>
      <c r="AB25" s="105"/>
      <c r="AC25" s="105"/>
      <c r="AD25" s="105"/>
      <c r="AE25" s="105"/>
      <c r="AF25" s="105"/>
      <c r="AG25" s="105"/>
      <c r="AH25" s="105"/>
      <c r="AI25" s="105"/>
      <c r="AJ25" s="105"/>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372</v>
      </c>
      <c r="C26" s="615" t="s">
        <v>378</v>
      </c>
      <c r="D26" s="615"/>
      <c r="E26" s="615"/>
      <c r="F26" s="104">
        <v>2</v>
      </c>
      <c r="G26" s="76"/>
      <c r="H26" s="76"/>
      <c r="I26" s="84"/>
      <c r="J26" s="84"/>
      <c r="K26" s="84"/>
      <c r="L26" s="84"/>
      <c r="M26" s="84"/>
      <c r="N26" s="129"/>
      <c r="O26" s="234"/>
      <c r="P26" s="105"/>
      <c r="Q26" s="105"/>
      <c r="R26" s="105"/>
      <c r="S26" s="105"/>
      <c r="T26" s="105"/>
      <c r="U26" s="105"/>
      <c r="V26" s="105"/>
      <c r="W26" s="105"/>
      <c r="X26" s="105"/>
      <c r="Y26" s="105"/>
      <c r="Z26" s="105"/>
      <c r="AA26" s="105"/>
      <c r="AB26" s="105"/>
      <c r="AC26" s="105"/>
      <c r="AD26" s="105"/>
      <c r="AE26" s="105"/>
      <c r="AF26" s="105"/>
      <c r="AG26" s="105"/>
      <c r="AH26" s="105"/>
      <c r="AI26" s="105"/>
      <c r="AJ26" s="105"/>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373</v>
      </c>
      <c r="C27" s="615" t="s">
        <v>309</v>
      </c>
      <c r="D27" s="615"/>
      <c r="E27" s="615"/>
      <c r="F27" s="104">
        <v>3</v>
      </c>
      <c r="G27" s="76"/>
      <c r="H27" s="76"/>
      <c r="I27" s="84" t="str">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29"/>
      <c r="O27" s="234"/>
      <c r="P27" s="105"/>
      <c r="Q27" s="105"/>
      <c r="R27" s="105"/>
      <c r="S27" s="105"/>
      <c r="T27" s="105"/>
      <c r="U27" s="105"/>
      <c r="V27" s="105"/>
      <c r="W27" s="105"/>
      <c r="X27" s="105"/>
      <c r="Y27" s="105"/>
      <c r="Z27" s="105"/>
      <c r="AA27" s="105"/>
      <c r="AB27" s="105"/>
      <c r="AC27" s="105"/>
      <c r="AD27" s="105"/>
      <c r="AE27" s="105"/>
      <c r="AF27" s="105"/>
      <c r="AG27" s="105"/>
      <c r="AH27" s="105"/>
      <c r="AI27" s="105"/>
      <c r="AJ27" s="105"/>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375</v>
      </c>
      <c r="C28" s="615" t="s">
        <v>312</v>
      </c>
      <c r="D28" s="615"/>
      <c r="E28" s="615"/>
      <c r="F28" s="104">
        <v>4</v>
      </c>
      <c r="G28" s="76"/>
      <c r="H28" s="76"/>
      <c r="I28" s="84" t="str">
        <v xml:space="preserve">Si el hecho llegara a presentarse, tendría bajo impacto o efecto sobre la entidad.
</v>
      </c>
      <c r="J28" s="84"/>
      <c r="K28" s="84"/>
      <c r="L28" s="84"/>
      <c r="M28" s="84"/>
      <c r="N28" s="129"/>
      <c r="O28" s="234"/>
      <c r="P28" s="105"/>
      <c r="Q28" s="105"/>
      <c r="R28" s="105"/>
      <c r="S28" s="105"/>
      <c r="T28" s="105"/>
      <c r="U28" s="105"/>
      <c r="V28" s="105"/>
      <c r="W28" s="105"/>
      <c r="X28" s="105"/>
      <c r="Y28" s="105"/>
      <c r="Z28" s="105"/>
      <c r="AA28" s="105"/>
      <c r="AB28" s="105"/>
      <c r="AC28" s="105"/>
      <c r="AD28" s="105"/>
      <c r="AE28" s="105"/>
      <c r="AF28" s="105"/>
      <c r="AG28" s="105"/>
      <c r="AH28" s="105"/>
      <c r="AI28" s="105"/>
      <c r="AJ28" s="105"/>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376</v>
      </c>
      <c r="C29" s="615" t="s">
        <v>286</v>
      </c>
      <c r="D29" s="615"/>
      <c r="E29" s="615"/>
      <c r="F29" s="104">
        <v>5</v>
      </c>
      <c r="G29" s="76"/>
      <c r="H29" s="76"/>
      <c r="I29" s="84" t="str">
        <v xml:space="preserve">Si el hecho llegara a presentarse, tendría medianas consecuencias o efectos sobre la entidad.
</v>
      </c>
      <c r="J29" s="84"/>
      <c r="K29" s="84"/>
      <c r="L29" s="84"/>
      <c r="M29" s="84"/>
      <c r="N29" s="129"/>
      <c r="O29" s="234"/>
      <c r="P29" s="105"/>
      <c r="Q29" s="105"/>
      <c r="R29" s="105"/>
      <c r="S29" s="105"/>
      <c r="T29" s="105"/>
      <c r="U29" s="105"/>
      <c r="V29" s="105"/>
      <c r="W29" s="105"/>
      <c r="X29" s="105"/>
      <c r="Y29" s="105"/>
      <c r="Z29" s="105"/>
      <c r="AA29" s="105"/>
      <c r="AB29" s="105"/>
      <c r="AC29" s="105"/>
      <c r="AD29" s="105"/>
      <c r="AE29" s="105"/>
      <c r="AF29" s="105"/>
      <c r="AG29" s="105"/>
      <c r="AH29" s="105"/>
      <c r="AI29" s="105"/>
      <c r="AJ29" s="105"/>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29"/>
      <c r="O30" s="232"/>
      <c r="P30" s="105"/>
      <c r="Q30" s="105"/>
      <c r="R30" s="105"/>
      <c r="S30" s="105"/>
      <c r="T30" s="105"/>
      <c r="U30" s="105"/>
      <c r="V30" s="105"/>
      <c r="W30" s="105"/>
      <c r="X30" s="105"/>
      <c r="Y30" s="105"/>
      <c r="Z30" s="105"/>
      <c r="AA30" s="105"/>
      <c r="AB30" s="105"/>
      <c r="AC30" s="105"/>
      <c r="AD30" s="105"/>
      <c r="AE30" s="105"/>
      <c r="AF30" s="105"/>
      <c r="AG30" s="105"/>
      <c r="AH30" s="105"/>
      <c r="AI30" s="105"/>
      <c r="AJ30" s="105"/>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29"/>
      <c r="O31" s="232"/>
      <c r="P31" s="105"/>
      <c r="Q31" s="105"/>
      <c r="R31" s="105"/>
      <c r="S31" s="105"/>
      <c r="T31" s="105"/>
      <c r="U31" s="105"/>
      <c r="V31" s="105"/>
      <c r="W31" s="105"/>
      <c r="X31" s="105"/>
      <c r="Y31" s="105"/>
      <c r="Z31" s="105"/>
      <c r="AA31" s="105"/>
      <c r="AB31" s="105"/>
      <c r="AC31" s="105"/>
      <c r="AD31" s="105"/>
      <c r="AE31" s="105"/>
      <c r="AF31" s="105"/>
      <c r="AG31" s="105"/>
      <c r="AH31" s="105"/>
      <c r="AI31" s="105"/>
      <c r="AJ31" s="105"/>
    </row>
    <row r="32" spans="1:138" s="76" customFormat="1" ht="20.25">
      <c r="B32" s="102"/>
      <c r="C32" s="617" t="s">
        <v>291</v>
      </c>
      <c r="D32" s="617"/>
      <c r="E32" s="617"/>
      <c r="F32" s="85"/>
      <c r="I32" s="84"/>
      <c r="J32" s="84"/>
      <c r="K32" s="84"/>
      <c r="L32" s="84"/>
      <c r="M32" s="84"/>
      <c r="N32" s="129"/>
      <c r="O32" s="232"/>
      <c r="P32" s="105"/>
      <c r="Q32" s="105"/>
      <c r="R32" s="105"/>
      <c r="S32" s="105"/>
      <c r="T32" s="105"/>
      <c r="U32" s="105"/>
      <c r="V32" s="105"/>
      <c r="W32" s="105"/>
      <c r="X32" s="105"/>
      <c r="Y32" s="105"/>
      <c r="Z32" s="105"/>
      <c r="AA32" s="105"/>
      <c r="AB32" s="105"/>
      <c r="AC32" s="105"/>
      <c r="AD32" s="105"/>
      <c r="AE32" s="105"/>
      <c r="AF32" s="105"/>
      <c r="AG32" s="105"/>
      <c r="AH32" s="105"/>
      <c r="AI32" s="105"/>
      <c r="AJ32" s="105"/>
    </row>
    <row r="33" spans="2:36" s="76" customFormat="1" ht="20.25">
      <c r="B33" s="67" t="s">
        <v>370</v>
      </c>
      <c r="C33" s="615" t="s">
        <v>379</v>
      </c>
      <c r="D33" s="615"/>
      <c r="E33" s="615"/>
      <c r="F33" s="106">
        <v>1</v>
      </c>
      <c r="I33" s="84" t="str">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29"/>
      <c r="O33" s="232"/>
      <c r="P33" s="105"/>
      <c r="Q33" s="105"/>
      <c r="R33" s="105"/>
      <c r="S33" s="105"/>
      <c r="T33" s="105"/>
      <c r="U33" s="105"/>
      <c r="V33" s="105"/>
      <c r="W33" s="105"/>
      <c r="X33" s="105"/>
      <c r="Y33" s="105"/>
      <c r="Z33" s="105"/>
      <c r="AA33" s="105"/>
      <c r="AB33" s="105"/>
      <c r="AC33" s="105"/>
      <c r="AD33" s="105"/>
      <c r="AE33" s="105"/>
      <c r="AF33" s="105"/>
      <c r="AG33" s="105"/>
      <c r="AH33" s="105"/>
      <c r="AI33" s="105"/>
      <c r="AJ33" s="105"/>
    </row>
    <row r="34" spans="2:36" s="76" customFormat="1" ht="20.25">
      <c r="B34" s="71" t="s">
        <v>372</v>
      </c>
      <c r="C34" s="615" t="s">
        <v>296</v>
      </c>
      <c r="D34" s="615"/>
      <c r="E34" s="615"/>
      <c r="F34" s="106">
        <v>2</v>
      </c>
      <c r="I34" s="84" t="str">
        <v xml:space="preserve">Si el hecho llegara a presentarse, tendría bajo impacto o efecto sobre la entidad.
</v>
      </c>
      <c r="J34" s="84"/>
      <c r="K34" s="84"/>
      <c r="L34" s="84"/>
      <c r="M34" s="84"/>
      <c r="N34" s="129"/>
      <c r="O34" s="232"/>
      <c r="P34" s="105"/>
      <c r="Q34" s="105"/>
      <c r="R34" s="105"/>
      <c r="S34" s="105"/>
      <c r="T34" s="105"/>
      <c r="U34" s="105"/>
      <c r="V34" s="105"/>
      <c r="W34" s="105"/>
      <c r="X34" s="105"/>
      <c r="Y34" s="105"/>
      <c r="Z34" s="105"/>
      <c r="AA34" s="105"/>
      <c r="AB34" s="105"/>
      <c r="AC34" s="105"/>
      <c r="AD34" s="105"/>
      <c r="AE34" s="105"/>
      <c r="AF34" s="105"/>
      <c r="AG34" s="105"/>
      <c r="AH34" s="105"/>
      <c r="AI34" s="105"/>
      <c r="AJ34" s="105"/>
    </row>
    <row r="35" spans="2:36" s="76" customFormat="1" ht="20.25">
      <c r="B35" s="72" t="s">
        <v>373</v>
      </c>
      <c r="C35" s="615" t="s">
        <v>292</v>
      </c>
      <c r="D35" s="615"/>
      <c r="E35" s="615"/>
      <c r="F35" s="106">
        <v>3</v>
      </c>
      <c r="I35" s="84" t="str">
        <v xml:space="preserve">Si el hecho llegara a presentarse, tendría medianas consecuencias o efectos sobre la entidad.
</v>
      </c>
      <c r="J35" s="84"/>
      <c r="K35" s="84"/>
      <c r="L35" s="84"/>
      <c r="M35" s="84"/>
      <c r="N35" s="129"/>
      <c r="O35" s="232"/>
      <c r="P35" s="105"/>
      <c r="Q35" s="105"/>
      <c r="R35" s="105"/>
      <c r="S35" s="105"/>
      <c r="T35" s="105"/>
      <c r="U35" s="105"/>
      <c r="V35" s="105"/>
      <c r="W35" s="105"/>
      <c r="X35" s="105"/>
      <c r="Y35" s="105"/>
      <c r="Z35" s="105"/>
      <c r="AA35" s="105"/>
      <c r="AB35" s="105"/>
      <c r="AC35" s="105"/>
      <c r="AD35" s="105"/>
      <c r="AE35" s="105"/>
      <c r="AF35" s="105"/>
      <c r="AG35" s="105"/>
      <c r="AH35" s="105"/>
      <c r="AI35" s="105"/>
      <c r="AJ35" s="105"/>
    </row>
    <row r="36" spans="2:36" s="76" customFormat="1" ht="20.25">
      <c r="B36" s="73" t="s">
        <v>375</v>
      </c>
      <c r="C36" s="615" t="s">
        <v>380</v>
      </c>
      <c r="D36" s="615"/>
      <c r="E36" s="615"/>
      <c r="F36" s="106">
        <v>4</v>
      </c>
      <c r="I36" s="84" t="str">
        <v xml:space="preserve">Si el hecho llegara a presentarse, tendría altas consecuencias o efectos sobre la entidad
</v>
      </c>
      <c r="J36" s="84"/>
      <c r="K36" s="84"/>
      <c r="L36" s="84"/>
      <c r="M36" s="84"/>
      <c r="N36" s="129"/>
      <c r="O36" s="232"/>
      <c r="P36" s="105"/>
      <c r="Q36" s="105"/>
      <c r="R36" s="105"/>
      <c r="S36" s="105"/>
      <c r="T36" s="105"/>
      <c r="U36" s="105"/>
      <c r="V36" s="105"/>
      <c r="W36" s="105"/>
      <c r="X36" s="105"/>
      <c r="Y36" s="105"/>
      <c r="Z36" s="105"/>
      <c r="AA36" s="105"/>
      <c r="AB36" s="105"/>
      <c r="AC36" s="105"/>
      <c r="AD36" s="105"/>
      <c r="AE36" s="105"/>
      <c r="AF36" s="105"/>
      <c r="AG36" s="105"/>
      <c r="AH36" s="105"/>
      <c r="AI36" s="105"/>
      <c r="AJ36" s="105"/>
    </row>
    <row r="37" spans="2:36" s="76" customFormat="1" ht="20.25">
      <c r="B37" s="74" t="s">
        <v>376</v>
      </c>
      <c r="C37" s="615" t="s">
        <v>381</v>
      </c>
      <c r="D37" s="615"/>
      <c r="E37" s="615"/>
      <c r="F37" s="106">
        <v>5</v>
      </c>
      <c r="I37" s="84" t="str">
        <v xml:space="preserve">Si el hecho llegara a presentarse, tendría desastrosas consecuencias o efectos sobre la entidad.
</v>
      </c>
      <c r="J37" s="84"/>
      <c r="K37" s="84"/>
      <c r="L37" s="84"/>
      <c r="M37" s="84"/>
      <c r="N37" s="129"/>
      <c r="O37" s="232"/>
      <c r="P37" s="105"/>
      <c r="Q37" s="105"/>
      <c r="R37" s="105"/>
      <c r="S37" s="105"/>
      <c r="T37" s="105"/>
      <c r="U37" s="105"/>
      <c r="V37" s="105"/>
      <c r="W37" s="105"/>
      <c r="X37" s="105"/>
      <c r="Y37" s="105"/>
      <c r="Z37" s="105"/>
      <c r="AA37" s="105"/>
      <c r="AB37" s="105"/>
      <c r="AC37" s="105"/>
      <c r="AD37" s="105"/>
      <c r="AE37" s="105"/>
      <c r="AF37" s="105"/>
      <c r="AG37" s="105"/>
      <c r="AH37" s="105"/>
      <c r="AI37" s="105"/>
      <c r="AJ37" s="105"/>
    </row>
    <row r="38" spans="2:36" s="76" customFormat="1" ht="20.25">
      <c r="B38" s="86"/>
      <c r="C38" s="86"/>
      <c r="D38" s="86"/>
      <c r="E38" s="86"/>
      <c r="F38" s="85"/>
      <c r="I38" s="84"/>
      <c r="J38" s="84"/>
      <c r="K38" s="84"/>
      <c r="L38" s="84"/>
      <c r="M38" s="84"/>
      <c r="N38" s="129"/>
      <c r="O38" s="232"/>
      <c r="P38" s="105"/>
      <c r="Q38" s="105"/>
      <c r="R38" s="105"/>
      <c r="S38" s="105"/>
      <c r="T38" s="105"/>
      <c r="U38" s="105"/>
      <c r="V38" s="105"/>
      <c r="W38" s="105"/>
      <c r="X38" s="105"/>
      <c r="Y38" s="105"/>
      <c r="Z38" s="105"/>
      <c r="AA38" s="105"/>
      <c r="AB38" s="105"/>
      <c r="AC38" s="105"/>
      <c r="AD38" s="105"/>
      <c r="AE38" s="105"/>
      <c r="AF38" s="105"/>
      <c r="AG38" s="105"/>
      <c r="AH38" s="105"/>
      <c r="AI38" s="105"/>
      <c r="AJ38" s="105"/>
    </row>
    <row r="39" spans="2:36" s="76" customFormat="1" ht="20.25">
      <c r="B39" s="86"/>
      <c r="C39" s="86"/>
      <c r="D39" s="86"/>
      <c r="E39" s="86"/>
      <c r="F39" s="85"/>
      <c r="N39" s="128"/>
      <c r="O39" s="232"/>
      <c r="P39" s="105"/>
      <c r="Q39" s="105"/>
      <c r="R39" s="105"/>
      <c r="S39" s="105"/>
      <c r="T39" s="105"/>
      <c r="U39" s="105"/>
      <c r="V39" s="105"/>
      <c r="W39" s="105"/>
      <c r="X39" s="105"/>
      <c r="Y39" s="105"/>
      <c r="Z39" s="105"/>
      <c r="AA39" s="105"/>
      <c r="AB39" s="105"/>
      <c r="AC39" s="105"/>
      <c r="AD39" s="105"/>
      <c r="AE39" s="105"/>
      <c r="AF39" s="105"/>
      <c r="AG39" s="105"/>
      <c r="AH39" s="105"/>
      <c r="AI39" s="105"/>
      <c r="AJ39" s="105"/>
    </row>
    <row r="40" spans="2:36" s="76" customFormat="1" ht="20.25">
      <c r="B40" s="77"/>
      <c r="C40" s="617" t="s">
        <v>288</v>
      </c>
      <c r="D40" s="617"/>
      <c r="E40" s="617"/>
      <c r="F40" s="85"/>
      <c r="N40" s="128"/>
      <c r="O40" s="232"/>
      <c r="P40" s="105"/>
      <c r="Q40" s="105"/>
      <c r="R40" s="105"/>
      <c r="S40" s="105"/>
      <c r="T40" s="105"/>
      <c r="U40" s="105"/>
      <c r="V40" s="105"/>
      <c r="W40" s="105"/>
      <c r="X40" s="105"/>
      <c r="Y40" s="105"/>
      <c r="Z40" s="105"/>
      <c r="AA40" s="105"/>
      <c r="AB40" s="105"/>
      <c r="AC40" s="105"/>
      <c r="AD40" s="105"/>
      <c r="AE40" s="105"/>
      <c r="AF40" s="105"/>
      <c r="AG40" s="105"/>
      <c r="AH40" s="105"/>
      <c r="AI40" s="105"/>
      <c r="AJ40" s="105"/>
    </row>
    <row r="41" spans="2:36" s="76" customFormat="1" ht="20.25">
      <c r="B41" s="107" t="s">
        <v>370</v>
      </c>
      <c r="C41" s="615" t="s">
        <v>289</v>
      </c>
      <c r="D41" s="615"/>
      <c r="E41" s="615"/>
      <c r="F41" s="106">
        <v>1</v>
      </c>
      <c r="N41" s="128"/>
      <c r="O41" s="232"/>
      <c r="P41" s="105"/>
      <c r="Q41" s="105"/>
      <c r="R41" s="105"/>
      <c r="S41" s="105"/>
      <c r="T41" s="105"/>
      <c r="U41" s="105"/>
      <c r="V41" s="105"/>
      <c r="W41" s="105"/>
      <c r="X41" s="105"/>
      <c r="Y41" s="105"/>
      <c r="Z41" s="105"/>
      <c r="AA41" s="105"/>
      <c r="AB41" s="105"/>
      <c r="AC41" s="105"/>
      <c r="AD41" s="105"/>
      <c r="AE41" s="105"/>
      <c r="AF41" s="105"/>
      <c r="AG41" s="105"/>
      <c r="AH41" s="105"/>
      <c r="AI41" s="105"/>
      <c r="AJ41" s="105"/>
    </row>
    <row r="42" spans="2:36" s="76" customFormat="1" ht="20.25">
      <c r="B42" s="108" t="s">
        <v>372</v>
      </c>
      <c r="C42" s="615" t="s">
        <v>297</v>
      </c>
      <c r="D42" s="615"/>
      <c r="E42" s="615"/>
      <c r="F42" s="106">
        <v>2</v>
      </c>
      <c r="N42" s="128"/>
      <c r="O42" s="232"/>
      <c r="P42" s="105"/>
      <c r="Q42" s="105"/>
      <c r="R42" s="105"/>
      <c r="S42" s="105"/>
      <c r="T42" s="105"/>
      <c r="U42" s="105"/>
      <c r="V42" s="105"/>
      <c r="W42" s="105"/>
      <c r="X42" s="105"/>
      <c r="Y42" s="105"/>
      <c r="Z42" s="105"/>
      <c r="AA42" s="105"/>
      <c r="AB42" s="105"/>
      <c r="AC42" s="105"/>
      <c r="AD42" s="105"/>
      <c r="AE42" s="105"/>
      <c r="AF42" s="105"/>
      <c r="AG42" s="105"/>
      <c r="AH42" s="105"/>
      <c r="AI42" s="105"/>
      <c r="AJ42" s="105"/>
    </row>
    <row r="43" spans="2:36" s="76" customFormat="1" ht="20.25">
      <c r="B43" s="109" t="s">
        <v>373</v>
      </c>
      <c r="C43" s="615" t="s">
        <v>382</v>
      </c>
      <c r="D43" s="615"/>
      <c r="E43" s="615"/>
      <c r="F43" s="106">
        <v>3</v>
      </c>
      <c r="N43" s="128"/>
      <c r="O43" s="232"/>
      <c r="P43" s="105"/>
      <c r="Q43" s="105"/>
      <c r="R43" s="105"/>
      <c r="S43" s="105"/>
      <c r="T43" s="105"/>
      <c r="U43" s="105"/>
      <c r="V43" s="105"/>
      <c r="W43" s="105"/>
      <c r="X43" s="105"/>
      <c r="Y43" s="105"/>
      <c r="Z43" s="105"/>
      <c r="AA43" s="105"/>
      <c r="AB43" s="105"/>
      <c r="AC43" s="105"/>
      <c r="AD43" s="105"/>
      <c r="AE43" s="105"/>
      <c r="AF43" s="105"/>
      <c r="AG43" s="105"/>
      <c r="AH43" s="105"/>
      <c r="AI43" s="105"/>
      <c r="AJ43" s="105"/>
    </row>
    <row r="44" spans="2:36" s="76" customFormat="1" ht="20.25">
      <c r="B44" s="110" t="s">
        <v>375</v>
      </c>
      <c r="C44" s="615" t="s">
        <v>306</v>
      </c>
      <c r="D44" s="615"/>
      <c r="E44" s="615"/>
      <c r="F44" s="106">
        <v>4</v>
      </c>
      <c r="N44" s="128"/>
      <c r="O44" s="232"/>
      <c r="P44" s="105"/>
      <c r="Q44" s="105"/>
      <c r="R44" s="105"/>
      <c r="S44" s="105"/>
      <c r="T44" s="105"/>
      <c r="U44" s="105"/>
      <c r="V44" s="105"/>
      <c r="W44" s="105"/>
      <c r="X44" s="105"/>
      <c r="Y44" s="105"/>
      <c r="Z44" s="105"/>
      <c r="AA44" s="105"/>
      <c r="AB44" s="105"/>
      <c r="AC44" s="105"/>
      <c r="AD44" s="105"/>
      <c r="AE44" s="105"/>
      <c r="AF44" s="105"/>
      <c r="AG44" s="105"/>
      <c r="AH44" s="105"/>
      <c r="AI44" s="105"/>
      <c r="AJ44" s="105"/>
    </row>
    <row r="45" spans="2:36" s="76" customFormat="1" ht="20.25">
      <c r="B45" s="111" t="s">
        <v>376</v>
      </c>
      <c r="C45" s="615" t="s">
        <v>383</v>
      </c>
      <c r="D45" s="615"/>
      <c r="E45" s="615"/>
      <c r="F45" s="106">
        <v>5</v>
      </c>
      <c r="N45" s="128"/>
      <c r="O45" s="232"/>
      <c r="P45" s="105"/>
      <c r="Q45" s="105"/>
      <c r="R45" s="105"/>
      <c r="S45" s="105"/>
      <c r="T45" s="105"/>
      <c r="U45" s="105"/>
      <c r="V45" s="105"/>
      <c r="W45" s="105"/>
      <c r="X45" s="105"/>
      <c r="Y45" s="105"/>
      <c r="Z45" s="105"/>
      <c r="AA45" s="105"/>
      <c r="AB45" s="105"/>
      <c r="AC45" s="105"/>
      <c r="AD45" s="105"/>
      <c r="AE45" s="105"/>
      <c r="AF45" s="105"/>
      <c r="AG45" s="105"/>
      <c r="AH45" s="105"/>
      <c r="AI45" s="105"/>
      <c r="AJ45" s="105"/>
    </row>
    <row r="46" spans="2:36" s="76" customFormat="1" ht="20.25">
      <c r="B46" s="84"/>
      <c r="C46" s="84" t="s">
        <v>384</v>
      </c>
      <c r="D46" s="84"/>
      <c r="F46" s="85"/>
      <c r="N46" s="128"/>
      <c r="O46" s="232"/>
      <c r="P46" s="105"/>
      <c r="Q46" s="105"/>
      <c r="R46" s="105"/>
      <c r="S46" s="105"/>
      <c r="T46" s="105"/>
      <c r="U46" s="105"/>
      <c r="V46" s="105"/>
      <c r="W46" s="105"/>
      <c r="X46" s="105"/>
      <c r="Y46" s="105"/>
      <c r="Z46" s="105"/>
      <c r="AA46" s="105"/>
      <c r="AB46" s="105"/>
      <c r="AC46" s="105"/>
      <c r="AD46" s="105"/>
      <c r="AE46" s="105"/>
      <c r="AF46" s="105"/>
      <c r="AG46" s="105"/>
      <c r="AH46" s="105"/>
      <c r="AI46" s="105"/>
      <c r="AJ46" s="105"/>
    </row>
    <row r="47" spans="2:36" s="76" customFormat="1" ht="20.25">
      <c r="B47" s="84"/>
      <c r="C47" s="84"/>
      <c r="D47" s="84"/>
      <c r="F47" s="85"/>
      <c r="N47" s="128"/>
      <c r="O47" s="232"/>
      <c r="P47" s="105"/>
      <c r="Q47" s="105"/>
      <c r="R47" s="105"/>
      <c r="S47" s="105"/>
      <c r="T47" s="105"/>
      <c r="U47" s="105"/>
      <c r="V47" s="105"/>
      <c r="W47" s="105"/>
      <c r="X47" s="105"/>
      <c r="Y47" s="105"/>
      <c r="Z47" s="105"/>
      <c r="AA47" s="105"/>
      <c r="AB47" s="105"/>
      <c r="AC47" s="105"/>
      <c r="AD47" s="105"/>
      <c r="AE47" s="105"/>
      <c r="AF47" s="105"/>
      <c r="AG47" s="105"/>
      <c r="AH47" s="105"/>
      <c r="AI47" s="105"/>
      <c r="AJ47" s="105"/>
    </row>
    <row r="48" spans="2:36" s="76" customFormat="1" ht="20.25">
      <c r="B48" s="77"/>
      <c r="C48" s="616" t="s">
        <v>302</v>
      </c>
      <c r="D48" s="616"/>
      <c r="E48" s="616"/>
      <c r="F48" s="85"/>
      <c r="N48" s="128"/>
      <c r="O48" s="232"/>
      <c r="P48" s="105"/>
      <c r="Q48" s="105"/>
      <c r="R48" s="105"/>
      <c r="S48" s="105"/>
      <c r="T48" s="105"/>
      <c r="U48" s="105"/>
      <c r="V48" s="105"/>
      <c r="W48" s="105"/>
      <c r="X48" s="105"/>
      <c r="Y48" s="105"/>
      <c r="Z48" s="105"/>
      <c r="AA48" s="105"/>
      <c r="AB48" s="105"/>
      <c r="AC48" s="105"/>
      <c r="AD48" s="105"/>
      <c r="AE48" s="105"/>
      <c r="AF48" s="105"/>
      <c r="AG48" s="105"/>
      <c r="AH48" s="105"/>
      <c r="AI48" s="105"/>
      <c r="AJ48" s="105"/>
    </row>
    <row r="49" spans="2:36" s="76" customFormat="1" ht="20.25" customHeight="1">
      <c r="B49" s="79" t="s">
        <v>370</v>
      </c>
      <c r="C49" s="612" t="s">
        <v>385</v>
      </c>
      <c r="D49" s="613"/>
      <c r="E49" s="614"/>
      <c r="F49" s="70">
        <v>1</v>
      </c>
      <c r="N49" s="128"/>
      <c r="O49" s="232"/>
      <c r="P49" s="105"/>
      <c r="Q49" s="105"/>
      <c r="R49" s="105"/>
      <c r="S49" s="105"/>
      <c r="T49" s="105"/>
      <c r="U49" s="105"/>
      <c r="V49" s="105"/>
      <c r="W49" s="105"/>
      <c r="X49" s="105"/>
      <c r="Y49" s="105"/>
      <c r="Z49" s="105"/>
      <c r="AA49" s="105"/>
      <c r="AB49" s="105"/>
      <c r="AC49" s="105"/>
      <c r="AD49" s="105"/>
      <c r="AE49" s="105"/>
      <c r="AF49" s="105"/>
      <c r="AG49" s="105"/>
      <c r="AH49" s="105"/>
      <c r="AI49" s="105"/>
      <c r="AJ49" s="105"/>
    </row>
    <row r="50" spans="2:36" s="76" customFormat="1" ht="20.25" customHeight="1">
      <c r="B50" s="80" t="s">
        <v>372</v>
      </c>
      <c r="C50" s="612" t="s">
        <v>298</v>
      </c>
      <c r="D50" s="613"/>
      <c r="E50" s="614"/>
      <c r="F50" s="70">
        <v>2</v>
      </c>
      <c r="N50" s="128"/>
      <c r="O50" s="232"/>
      <c r="P50" s="105"/>
      <c r="Q50" s="105"/>
      <c r="R50" s="105"/>
      <c r="S50" s="105"/>
      <c r="T50" s="105"/>
      <c r="U50" s="105"/>
      <c r="V50" s="105"/>
      <c r="W50" s="105"/>
      <c r="X50" s="105"/>
      <c r="Y50" s="105"/>
      <c r="Z50" s="105"/>
      <c r="AA50" s="105"/>
      <c r="AB50" s="105"/>
      <c r="AC50" s="105"/>
      <c r="AD50" s="105"/>
      <c r="AE50" s="105"/>
      <c r="AF50" s="105"/>
      <c r="AG50" s="105"/>
      <c r="AH50" s="105"/>
      <c r="AI50" s="105"/>
      <c r="AJ50" s="105"/>
    </row>
    <row r="51" spans="2:36" s="76" customFormat="1" ht="20.25" customHeight="1">
      <c r="B51" s="81" t="s">
        <v>373</v>
      </c>
      <c r="C51" s="612" t="s">
        <v>386</v>
      </c>
      <c r="D51" s="613"/>
      <c r="E51" s="614"/>
      <c r="F51" s="70">
        <v>3</v>
      </c>
      <c r="N51" s="128"/>
      <c r="O51" s="232"/>
      <c r="P51" s="105"/>
      <c r="Q51" s="105"/>
      <c r="R51" s="105"/>
      <c r="S51" s="105"/>
      <c r="T51" s="105"/>
      <c r="U51" s="105"/>
      <c r="V51" s="105"/>
      <c r="W51" s="105"/>
      <c r="X51" s="105"/>
      <c r="Y51" s="105"/>
      <c r="Z51" s="105"/>
      <c r="AA51" s="105"/>
      <c r="AB51" s="105"/>
      <c r="AC51" s="105"/>
      <c r="AD51" s="105"/>
      <c r="AE51" s="105"/>
      <c r="AF51" s="105"/>
      <c r="AG51" s="105"/>
      <c r="AH51" s="105"/>
      <c r="AI51" s="105"/>
      <c r="AJ51" s="105"/>
    </row>
    <row r="52" spans="2:36" s="76" customFormat="1" ht="20.25" customHeight="1">
      <c r="B52" s="82" t="s">
        <v>375</v>
      </c>
      <c r="C52" s="612" t="s">
        <v>387</v>
      </c>
      <c r="D52" s="613"/>
      <c r="E52" s="614"/>
      <c r="F52" s="70">
        <v>4</v>
      </c>
      <c r="N52" s="128"/>
      <c r="O52" s="232"/>
      <c r="P52" s="105"/>
      <c r="Q52" s="105"/>
      <c r="R52" s="105"/>
      <c r="S52" s="105"/>
      <c r="T52" s="105"/>
      <c r="U52" s="105"/>
      <c r="V52" s="105"/>
      <c r="W52" s="105"/>
      <c r="X52" s="105"/>
      <c r="Y52" s="105"/>
      <c r="Z52" s="105"/>
      <c r="AA52" s="105"/>
      <c r="AB52" s="105"/>
      <c r="AC52" s="105"/>
      <c r="AD52" s="105"/>
      <c r="AE52" s="105"/>
      <c r="AF52" s="105"/>
      <c r="AG52" s="105"/>
      <c r="AH52" s="105"/>
      <c r="AI52" s="105"/>
      <c r="AJ52" s="105"/>
    </row>
    <row r="53" spans="2:36" s="76" customFormat="1" ht="20.25" customHeight="1">
      <c r="B53" s="83" t="s">
        <v>376</v>
      </c>
      <c r="C53" s="612" t="s">
        <v>388</v>
      </c>
      <c r="D53" s="613"/>
      <c r="E53" s="614"/>
      <c r="F53" s="70">
        <v>5</v>
      </c>
      <c r="N53" s="128"/>
      <c r="O53" s="232"/>
      <c r="P53" s="105"/>
      <c r="Q53" s="105"/>
      <c r="R53" s="105"/>
      <c r="S53" s="105"/>
      <c r="T53" s="105"/>
      <c r="U53" s="105"/>
      <c r="V53" s="105"/>
      <c r="W53" s="105"/>
      <c r="X53" s="105"/>
      <c r="Y53" s="105"/>
      <c r="Z53" s="105"/>
      <c r="AA53" s="105"/>
      <c r="AB53" s="105"/>
      <c r="AC53" s="105"/>
      <c r="AD53" s="105"/>
      <c r="AE53" s="105"/>
      <c r="AF53" s="105"/>
      <c r="AG53" s="105"/>
      <c r="AH53" s="105"/>
      <c r="AI53" s="105"/>
      <c r="AJ53" s="105"/>
    </row>
    <row r="54" spans="2:36" s="76" customFormat="1" ht="20.25">
      <c r="B54" s="84"/>
      <c r="C54" s="84"/>
      <c r="D54" s="84"/>
      <c r="E54" s="84"/>
      <c r="F54" s="85"/>
      <c r="N54" s="128"/>
      <c r="O54" s="232"/>
      <c r="P54" s="105"/>
      <c r="Q54" s="105"/>
      <c r="R54" s="105"/>
      <c r="S54" s="105"/>
      <c r="T54" s="105"/>
      <c r="U54" s="105"/>
      <c r="V54" s="105"/>
      <c r="W54" s="105"/>
      <c r="X54" s="105"/>
      <c r="Y54" s="105"/>
      <c r="Z54" s="105"/>
      <c r="AA54" s="105"/>
      <c r="AB54" s="105"/>
      <c r="AC54" s="105"/>
      <c r="AD54" s="105"/>
      <c r="AE54" s="105"/>
      <c r="AF54" s="105"/>
      <c r="AG54" s="105"/>
      <c r="AH54" s="105"/>
      <c r="AI54" s="105"/>
      <c r="AJ54" s="105"/>
    </row>
    <row r="55" spans="2:36" s="76" customFormat="1" ht="20.25">
      <c r="N55" s="128"/>
      <c r="O55" s="232"/>
      <c r="P55" s="105"/>
      <c r="Q55" s="105"/>
      <c r="R55" s="105"/>
      <c r="S55" s="105"/>
      <c r="T55" s="105"/>
      <c r="U55" s="105"/>
      <c r="V55" s="105"/>
      <c r="W55" s="105"/>
      <c r="X55" s="105"/>
      <c r="Y55" s="105"/>
      <c r="Z55" s="105"/>
      <c r="AA55" s="105"/>
      <c r="AB55" s="105"/>
      <c r="AC55" s="105"/>
      <c r="AD55" s="105"/>
      <c r="AE55" s="105"/>
      <c r="AF55" s="105"/>
      <c r="AG55" s="105"/>
      <c r="AH55" s="105"/>
      <c r="AI55" s="105"/>
      <c r="AJ55" s="105"/>
    </row>
    <row r="56" spans="2:36" s="76" customFormat="1" ht="20.25" customHeight="1">
      <c r="B56" s="77"/>
      <c r="C56" s="96" t="s">
        <v>368</v>
      </c>
      <c r="D56" s="96"/>
      <c r="E56" s="96"/>
      <c r="F56" s="85"/>
      <c r="N56" s="128"/>
      <c r="O56" s="232"/>
      <c r="P56" s="105"/>
      <c r="Q56" s="105"/>
      <c r="R56" s="105"/>
      <c r="S56" s="105"/>
      <c r="T56" s="105"/>
      <c r="U56" s="105"/>
      <c r="V56" s="105"/>
      <c r="W56" s="105"/>
      <c r="X56" s="105"/>
      <c r="Y56" s="105"/>
      <c r="Z56" s="105"/>
      <c r="AA56" s="105"/>
      <c r="AB56" s="105"/>
      <c r="AC56" s="105"/>
      <c r="AD56" s="105"/>
      <c r="AE56" s="105"/>
      <c r="AF56" s="105"/>
      <c r="AG56" s="105"/>
      <c r="AH56" s="105"/>
      <c r="AI56" s="105"/>
      <c r="AJ56" s="105"/>
    </row>
    <row r="57" spans="2:36" s="76" customFormat="1" ht="20.25" customHeight="1">
      <c r="B57" s="79" t="s">
        <v>370</v>
      </c>
      <c r="C57" s="609" t="s">
        <v>389</v>
      </c>
      <c r="D57" s="610"/>
      <c r="E57" s="611"/>
      <c r="F57" s="70">
        <v>1</v>
      </c>
      <c r="N57" s="128"/>
      <c r="O57" s="232"/>
      <c r="P57" s="105"/>
      <c r="Q57" s="105"/>
      <c r="R57" s="105"/>
      <c r="S57" s="105"/>
      <c r="T57" s="105"/>
      <c r="U57" s="105"/>
      <c r="V57" s="105"/>
      <c r="W57" s="105"/>
      <c r="X57" s="105"/>
      <c r="Y57" s="105"/>
      <c r="Z57" s="105"/>
      <c r="AA57" s="105"/>
      <c r="AB57" s="105"/>
      <c r="AC57" s="105"/>
      <c r="AD57" s="105"/>
      <c r="AE57" s="105"/>
      <c r="AF57" s="105"/>
      <c r="AG57" s="105"/>
      <c r="AH57" s="105"/>
      <c r="AI57" s="105"/>
      <c r="AJ57" s="105"/>
    </row>
    <row r="58" spans="2:36" s="76" customFormat="1" ht="20.25" customHeight="1">
      <c r="B58" s="80" t="s">
        <v>372</v>
      </c>
      <c r="C58" s="609" t="s">
        <v>390</v>
      </c>
      <c r="D58" s="610"/>
      <c r="E58" s="611"/>
      <c r="F58" s="70">
        <v>2</v>
      </c>
      <c r="N58" s="128"/>
      <c r="O58" s="232"/>
      <c r="P58" s="105"/>
      <c r="Q58" s="105"/>
      <c r="R58" s="105"/>
      <c r="S58" s="105"/>
      <c r="T58" s="105"/>
      <c r="U58" s="105"/>
      <c r="V58" s="105"/>
      <c r="W58" s="105"/>
      <c r="X58" s="105"/>
      <c r="Y58" s="105"/>
      <c r="Z58" s="105"/>
      <c r="AA58" s="105"/>
      <c r="AB58" s="105"/>
      <c r="AC58" s="105"/>
      <c r="AD58" s="105"/>
      <c r="AE58" s="105"/>
      <c r="AF58" s="105"/>
      <c r="AG58" s="105"/>
      <c r="AH58" s="105"/>
      <c r="AI58" s="105"/>
      <c r="AJ58" s="105"/>
    </row>
    <row r="59" spans="2:36" s="76" customFormat="1" ht="20.25" customHeight="1">
      <c r="B59" s="81" t="s">
        <v>373</v>
      </c>
      <c r="C59" s="609" t="s">
        <v>391</v>
      </c>
      <c r="D59" s="610"/>
      <c r="E59" s="611"/>
      <c r="F59" s="70">
        <v>3</v>
      </c>
      <c r="N59" s="128"/>
      <c r="O59" s="232"/>
      <c r="P59" s="105"/>
      <c r="Q59" s="105"/>
      <c r="R59" s="105"/>
      <c r="S59" s="105"/>
      <c r="T59" s="105"/>
      <c r="U59" s="105"/>
      <c r="V59" s="105"/>
      <c r="W59" s="105"/>
      <c r="X59" s="105"/>
      <c r="Y59" s="105"/>
      <c r="Z59" s="105"/>
      <c r="AA59" s="105"/>
      <c r="AB59" s="105"/>
      <c r="AC59" s="105"/>
      <c r="AD59" s="105"/>
      <c r="AE59" s="105"/>
      <c r="AF59" s="105"/>
      <c r="AG59" s="105"/>
      <c r="AH59" s="105"/>
      <c r="AI59" s="105"/>
      <c r="AJ59" s="105"/>
    </row>
    <row r="60" spans="2:36" s="76" customFormat="1" ht="20.25" customHeight="1">
      <c r="B60" s="82" t="s">
        <v>375</v>
      </c>
      <c r="C60" s="609" t="s">
        <v>392</v>
      </c>
      <c r="D60" s="610"/>
      <c r="E60" s="611"/>
      <c r="F60" s="70">
        <v>4</v>
      </c>
      <c r="N60" s="128"/>
      <c r="O60" s="232"/>
      <c r="P60" s="105"/>
      <c r="Q60" s="105"/>
      <c r="R60" s="105"/>
      <c r="S60" s="105"/>
      <c r="T60" s="105"/>
      <c r="U60" s="105"/>
      <c r="V60" s="105"/>
      <c r="W60" s="105"/>
      <c r="X60" s="105"/>
      <c r="Y60" s="105"/>
      <c r="Z60" s="105"/>
      <c r="AA60" s="105"/>
      <c r="AB60" s="105"/>
      <c r="AC60" s="105"/>
      <c r="AD60" s="105"/>
      <c r="AE60" s="105"/>
      <c r="AF60" s="105"/>
      <c r="AG60" s="105"/>
      <c r="AH60" s="105"/>
      <c r="AI60" s="105"/>
      <c r="AJ60" s="105"/>
    </row>
    <row r="61" spans="2:36" s="76" customFormat="1" ht="20.25" customHeight="1">
      <c r="B61" s="83" t="s">
        <v>376</v>
      </c>
      <c r="C61" s="609" t="s">
        <v>393</v>
      </c>
      <c r="D61" s="610"/>
      <c r="E61" s="611"/>
      <c r="F61" s="70">
        <v>5</v>
      </c>
      <c r="N61" s="128"/>
      <c r="O61" s="232"/>
      <c r="P61" s="105"/>
      <c r="Q61" s="105"/>
      <c r="R61" s="105"/>
      <c r="S61" s="105"/>
      <c r="T61" s="105"/>
      <c r="U61" s="105"/>
      <c r="V61" s="105"/>
      <c r="W61" s="105"/>
      <c r="X61" s="105"/>
      <c r="Y61" s="105"/>
      <c r="Z61" s="105"/>
      <c r="AA61" s="105"/>
      <c r="AB61" s="105"/>
      <c r="AC61" s="105"/>
      <c r="AD61" s="105"/>
      <c r="AE61" s="105"/>
      <c r="AF61" s="105"/>
      <c r="AG61" s="105"/>
      <c r="AH61" s="105"/>
      <c r="AI61" s="105"/>
      <c r="AJ61" s="105"/>
    </row>
    <row r="62" spans="2:36" s="76" customFormat="1" ht="20.25">
      <c r="E62" s="87"/>
      <c r="N62" s="128"/>
      <c r="O62" s="232"/>
      <c r="P62" s="105"/>
      <c r="Q62" s="105"/>
      <c r="R62" s="105"/>
      <c r="S62" s="105"/>
      <c r="T62" s="105"/>
      <c r="U62" s="105"/>
      <c r="V62" s="105"/>
      <c r="W62" s="105"/>
      <c r="X62" s="105"/>
      <c r="Y62" s="105"/>
      <c r="Z62" s="105"/>
      <c r="AA62" s="105"/>
      <c r="AB62" s="105"/>
      <c r="AC62" s="105"/>
      <c r="AD62" s="105"/>
      <c r="AE62" s="105"/>
      <c r="AF62" s="105"/>
      <c r="AG62" s="105"/>
      <c r="AH62" s="105"/>
      <c r="AI62" s="105"/>
      <c r="AJ62" s="105"/>
    </row>
    <row r="63" spans="2:36" s="76" customFormat="1" ht="20.25">
      <c r="E63" s="87"/>
      <c r="N63" s="128"/>
      <c r="O63" s="232"/>
      <c r="P63" s="105"/>
      <c r="Q63" s="105"/>
      <c r="R63" s="105"/>
      <c r="S63" s="105"/>
      <c r="T63" s="105"/>
      <c r="U63" s="105"/>
      <c r="V63" s="105"/>
      <c r="W63" s="105"/>
      <c r="X63" s="105"/>
      <c r="Y63" s="105"/>
      <c r="Z63" s="105"/>
      <c r="AA63" s="105"/>
      <c r="AB63" s="105"/>
      <c r="AC63" s="105"/>
      <c r="AD63" s="105"/>
      <c r="AE63" s="105"/>
      <c r="AF63" s="105"/>
      <c r="AG63" s="105"/>
      <c r="AH63" s="105"/>
      <c r="AI63" s="105"/>
      <c r="AJ63" s="105"/>
    </row>
    <row r="64" spans="2:36" s="76" customFormat="1" ht="20.25">
      <c r="E64" s="87"/>
      <c r="N64" s="128"/>
      <c r="O64" s="232"/>
      <c r="P64" s="105"/>
      <c r="Q64" s="105"/>
      <c r="R64" s="105"/>
      <c r="S64" s="105"/>
      <c r="T64" s="105"/>
      <c r="U64" s="105"/>
      <c r="V64" s="105"/>
      <c r="W64" s="105"/>
      <c r="X64" s="105"/>
      <c r="Y64" s="105"/>
      <c r="Z64" s="105"/>
      <c r="AA64" s="105"/>
      <c r="AB64" s="105"/>
      <c r="AC64" s="105"/>
      <c r="AD64" s="105"/>
      <c r="AE64" s="105"/>
      <c r="AF64" s="105"/>
      <c r="AG64" s="105"/>
      <c r="AH64" s="105"/>
      <c r="AI64" s="105"/>
      <c r="AJ64" s="105"/>
    </row>
    <row r="65" spans="5:36" s="76" customFormat="1" ht="20.25">
      <c r="E65" s="87"/>
      <c r="N65" s="128"/>
      <c r="O65" s="232"/>
      <c r="P65" s="105"/>
      <c r="Q65" s="105"/>
      <c r="R65" s="105"/>
      <c r="S65" s="105"/>
      <c r="T65" s="105"/>
      <c r="U65" s="105"/>
      <c r="V65" s="105"/>
      <c r="W65" s="105"/>
      <c r="X65" s="105"/>
      <c r="Y65" s="105"/>
      <c r="Z65" s="105"/>
      <c r="AA65" s="105"/>
      <c r="AB65" s="105"/>
      <c r="AC65" s="105"/>
      <c r="AD65" s="105"/>
      <c r="AE65" s="105"/>
      <c r="AF65" s="105"/>
      <c r="AG65" s="105"/>
      <c r="AH65" s="105"/>
      <c r="AI65" s="105"/>
      <c r="AJ65" s="105"/>
    </row>
    <row r="66" spans="5:36" s="76" customFormat="1" ht="20.25">
      <c r="E66" s="87"/>
      <c r="N66" s="128"/>
      <c r="O66" s="232"/>
      <c r="P66" s="105"/>
      <c r="Q66" s="105"/>
      <c r="R66" s="105"/>
      <c r="S66" s="105"/>
      <c r="T66" s="105"/>
      <c r="U66" s="105"/>
      <c r="V66" s="105"/>
      <c r="W66" s="105"/>
      <c r="X66" s="105"/>
      <c r="Y66" s="105"/>
      <c r="Z66" s="105"/>
      <c r="AA66" s="105"/>
      <c r="AB66" s="105"/>
      <c r="AC66" s="105"/>
      <c r="AD66" s="105"/>
      <c r="AE66" s="105"/>
      <c r="AF66" s="105"/>
      <c r="AG66" s="105"/>
      <c r="AH66" s="105"/>
      <c r="AI66" s="105"/>
      <c r="AJ66" s="105"/>
    </row>
    <row r="67" spans="5:36" s="76" customFormat="1" ht="20.25">
      <c r="E67" s="87"/>
      <c r="N67" s="128"/>
      <c r="O67" s="232"/>
      <c r="P67" s="105"/>
      <c r="Q67" s="105"/>
      <c r="R67" s="105"/>
      <c r="S67" s="105"/>
      <c r="T67" s="105"/>
      <c r="U67" s="105"/>
      <c r="V67" s="105"/>
      <c r="W67" s="105"/>
      <c r="X67" s="105"/>
      <c r="Y67" s="105"/>
      <c r="Z67" s="105"/>
      <c r="AA67" s="105"/>
      <c r="AB67" s="105"/>
      <c r="AC67" s="105"/>
      <c r="AD67" s="105"/>
      <c r="AE67" s="105"/>
      <c r="AF67" s="105"/>
      <c r="AG67" s="105"/>
      <c r="AH67" s="105"/>
      <c r="AI67" s="105"/>
      <c r="AJ67" s="105"/>
    </row>
    <row r="68" spans="5:36" s="76" customFormat="1" ht="20.25">
      <c r="E68" s="87"/>
      <c r="N68" s="128"/>
      <c r="O68" s="232"/>
      <c r="P68" s="105"/>
      <c r="Q68" s="105"/>
      <c r="R68" s="105"/>
      <c r="S68" s="105"/>
      <c r="T68" s="105"/>
      <c r="U68" s="105"/>
      <c r="V68" s="105"/>
      <c r="W68" s="105"/>
      <c r="X68" s="105"/>
      <c r="Y68" s="105"/>
      <c r="Z68" s="105"/>
      <c r="AA68" s="105"/>
      <c r="AB68" s="105"/>
      <c r="AC68" s="105"/>
      <c r="AD68" s="105"/>
      <c r="AE68" s="105"/>
      <c r="AF68" s="105"/>
      <c r="AG68" s="105"/>
      <c r="AH68" s="105"/>
      <c r="AI68" s="105"/>
      <c r="AJ68" s="105"/>
    </row>
    <row r="69" spans="5:36" s="76" customFormat="1" ht="20.25">
      <c r="E69" s="87"/>
      <c r="N69" s="128"/>
      <c r="O69" s="232"/>
      <c r="P69" s="105"/>
      <c r="Q69" s="105"/>
      <c r="R69" s="105"/>
      <c r="S69" s="105"/>
      <c r="T69" s="105"/>
      <c r="U69" s="105"/>
      <c r="V69" s="105"/>
      <c r="W69" s="105"/>
      <c r="X69" s="105"/>
      <c r="Y69" s="105"/>
      <c r="Z69" s="105"/>
      <c r="AA69" s="105"/>
      <c r="AB69" s="105"/>
      <c r="AC69" s="105"/>
      <c r="AD69" s="105"/>
      <c r="AE69" s="105"/>
      <c r="AF69" s="105"/>
      <c r="AG69" s="105"/>
      <c r="AH69" s="105"/>
      <c r="AI69" s="105"/>
      <c r="AJ69" s="105"/>
    </row>
    <row r="70" spans="5:36" s="76" customFormat="1" ht="20.25">
      <c r="E70" s="87"/>
      <c r="N70" s="128"/>
      <c r="O70" s="232"/>
      <c r="P70" s="105"/>
      <c r="Q70" s="105"/>
      <c r="R70" s="105"/>
      <c r="S70" s="105"/>
      <c r="T70" s="105"/>
      <c r="U70" s="105"/>
      <c r="V70" s="105"/>
      <c r="W70" s="105"/>
      <c r="X70" s="105"/>
      <c r="Y70" s="105"/>
      <c r="Z70" s="105"/>
      <c r="AA70" s="105"/>
      <c r="AB70" s="105"/>
      <c r="AC70" s="105"/>
      <c r="AD70" s="105"/>
      <c r="AE70" s="105"/>
      <c r="AF70" s="105"/>
      <c r="AG70" s="105"/>
      <c r="AH70" s="105"/>
      <c r="AI70" s="105"/>
      <c r="AJ70" s="105"/>
    </row>
    <row r="71" spans="5:36" s="76" customFormat="1" ht="20.25">
      <c r="E71" s="87"/>
      <c r="N71" s="128"/>
      <c r="O71" s="232"/>
      <c r="P71" s="105"/>
      <c r="Q71" s="105"/>
      <c r="R71" s="105"/>
      <c r="S71" s="105"/>
      <c r="T71" s="105"/>
      <c r="U71" s="105"/>
      <c r="V71" s="105"/>
      <c r="W71" s="105"/>
      <c r="X71" s="105"/>
      <c r="Y71" s="105"/>
      <c r="Z71" s="105"/>
      <c r="AA71" s="105"/>
      <c r="AB71" s="105"/>
      <c r="AC71" s="105"/>
      <c r="AD71" s="105"/>
      <c r="AE71" s="105"/>
      <c r="AF71" s="105"/>
      <c r="AG71" s="105"/>
      <c r="AH71" s="105"/>
      <c r="AI71" s="105"/>
      <c r="AJ71" s="105"/>
    </row>
    <row r="72" spans="5:36" s="76" customFormat="1" ht="20.25">
      <c r="E72" s="87"/>
      <c r="N72" s="128"/>
      <c r="O72" s="232"/>
      <c r="P72" s="105"/>
      <c r="Q72" s="105"/>
      <c r="R72" s="105"/>
      <c r="S72" s="105"/>
      <c r="T72" s="105"/>
      <c r="U72" s="105"/>
      <c r="V72" s="105"/>
      <c r="W72" s="105"/>
      <c r="X72" s="105"/>
      <c r="Y72" s="105"/>
      <c r="Z72" s="105"/>
      <c r="AA72" s="105"/>
      <c r="AB72" s="105"/>
      <c r="AC72" s="105"/>
      <c r="AD72" s="105"/>
      <c r="AE72" s="105"/>
      <c r="AF72" s="105"/>
      <c r="AG72" s="105"/>
      <c r="AH72" s="105"/>
      <c r="AI72" s="105"/>
      <c r="AJ72" s="105"/>
    </row>
    <row r="73" spans="5:36" s="76" customFormat="1" ht="20.25">
      <c r="E73" s="87"/>
      <c r="N73" s="128"/>
      <c r="O73" s="232"/>
      <c r="P73" s="105"/>
      <c r="Q73" s="105"/>
      <c r="R73" s="105"/>
      <c r="S73" s="105"/>
      <c r="T73" s="105"/>
      <c r="U73" s="105"/>
      <c r="V73" s="105"/>
      <c r="W73" s="105"/>
      <c r="X73" s="105"/>
      <c r="Y73" s="105"/>
      <c r="Z73" s="105"/>
      <c r="AA73" s="105"/>
      <c r="AB73" s="105"/>
      <c r="AC73" s="105"/>
      <c r="AD73" s="105"/>
      <c r="AE73" s="105"/>
      <c r="AF73" s="105"/>
      <c r="AG73" s="105"/>
      <c r="AH73" s="105"/>
      <c r="AI73" s="105"/>
      <c r="AJ73" s="105"/>
    </row>
    <row r="74" spans="5:36" s="76" customFormat="1" ht="20.25">
      <c r="E74" s="87"/>
      <c r="N74" s="128"/>
      <c r="O74" s="232"/>
      <c r="P74" s="105"/>
      <c r="Q74" s="105"/>
      <c r="R74" s="105"/>
      <c r="S74" s="105"/>
      <c r="T74" s="105"/>
      <c r="U74" s="105"/>
      <c r="V74" s="105"/>
      <c r="W74" s="105"/>
      <c r="X74" s="105"/>
      <c r="Y74" s="105"/>
      <c r="Z74" s="105"/>
      <c r="AA74" s="105"/>
      <c r="AB74" s="105"/>
      <c r="AC74" s="105"/>
      <c r="AD74" s="105"/>
      <c r="AE74" s="105"/>
      <c r="AF74" s="105"/>
      <c r="AG74" s="105"/>
      <c r="AH74" s="105"/>
      <c r="AI74" s="105"/>
      <c r="AJ74" s="105"/>
    </row>
    <row r="75" spans="5:36" s="76" customFormat="1" ht="20.25">
      <c r="E75" s="87"/>
      <c r="N75" s="128"/>
      <c r="O75" s="232"/>
      <c r="P75" s="105"/>
      <c r="Q75" s="105"/>
      <c r="R75" s="105"/>
      <c r="S75" s="105"/>
      <c r="T75" s="105"/>
      <c r="U75" s="105"/>
      <c r="V75" s="105"/>
      <c r="W75" s="105"/>
      <c r="X75" s="105"/>
      <c r="Y75" s="105"/>
      <c r="Z75" s="105"/>
      <c r="AA75" s="105"/>
      <c r="AB75" s="105"/>
      <c r="AC75" s="105"/>
      <c r="AD75" s="105"/>
      <c r="AE75" s="105"/>
      <c r="AF75" s="105"/>
      <c r="AG75" s="105"/>
      <c r="AH75" s="105"/>
      <c r="AI75" s="105"/>
      <c r="AJ75" s="105"/>
    </row>
    <row r="76" spans="5:36" s="76" customFormat="1" ht="20.25">
      <c r="E76" s="87"/>
      <c r="N76" s="128"/>
      <c r="O76" s="232"/>
      <c r="P76" s="105"/>
      <c r="Q76" s="105"/>
      <c r="R76" s="105"/>
      <c r="S76" s="105"/>
      <c r="T76" s="105"/>
      <c r="U76" s="105"/>
      <c r="V76" s="105"/>
      <c r="W76" s="105"/>
      <c r="X76" s="105"/>
      <c r="Y76" s="105"/>
      <c r="Z76" s="105"/>
      <c r="AA76" s="105"/>
      <c r="AB76" s="105"/>
      <c r="AC76" s="105"/>
      <c r="AD76" s="105"/>
      <c r="AE76" s="105"/>
      <c r="AF76" s="105"/>
      <c r="AG76" s="105"/>
      <c r="AH76" s="105"/>
      <c r="AI76" s="105"/>
      <c r="AJ76" s="105"/>
    </row>
    <row r="77" spans="5:36" s="76" customFormat="1" ht="20.25">
      <c r="E77" s="87"/>
      <c r="N77" s="128"/>
      <c r="O77" s="232"/>
      <c r="P77" s="105"/>
      <c r="Q77" s="105"/>
      <c r="R77" s="105"/>
      <c r="S77" s="105"/>
      <c r="T77" s="105"/>
      <c r="U77" s="105"/>
      <c r="V77" s="105"/>
      <c r="W77" s="105"/>
      <c r="X77" s="105"/>
      <c r="Y77" s="105"/>
      <c r="Z77" s="105"/>
      <c r="AA77" s="105"/>
      <c r="AB77" s="105"/>
      <c r="AC77" s="105"/>
      <c r="AD77" s="105"/>
      <c r="AE77" s="105"/>
      <c r="AF77" s="105"/>
      <c r="AG77" s="105"/>
      <c r="AH77" s="105"/>
      <c r="AI77" s="105"/>
      <c r="AJ77" s="105"/>
    </row>
    <row r="78" spans="5:36" s="76" customFormat="1" ht="20.25">
      <c r="E78" s="87"/>
      <c r="N78" s="128"/>
      <c r="O78" s="232"/>
      <c r="P78" s="105"/>
      <c r="Q78" s="105"/>
      <c r="R78" s="105"/>
      <c r="S78" s="105"/>
      <c r="T78" s="105"/>
      <c r="U78" s="105"/>
      <c r="V78" s="105"/>
      <c r="W78" s="105"/>
      <c r="X78" s="105"/>
      <c r="Y78" s="105"/>
      <c r="Z78" s="105"/>
      <c r="AA78" s="105"/>
      <c r="AB78" s="105"/>
      <c r="AC78" s="105"/>
      <c r="AD78" s="105"/>
      <c r="AE78" s="105"/>
      <c r="AF78" s="105"/>
      <c r="AG78" s="105"/>
      <c r="AH78" s="105"/>
      <c r="AI78" s="105"/>
      <c r="AJ78" s="105"/>
    </row>
    <row r="79" spans="5:36" s="76" customFormat="1" ht="20.25">
      <c r="E79" s="87"/>
      <c r="N79" s="128"/>
      <c r="O79" s="232"/>
      <c r="P79" s="105"/>
      <c r="Q79" s="105"/>
      <c r="R79" s="105"/>
      <c r="S79" s="105"/>
      <c r="T79" s="105"/>
      <c r="U79" s="105"/>
      <c r="V79" s="105"/>
      <c r="W79" s="105"/>
      <c r="X79" s="105"/>
      <c r="Y79" s="105"/>
      <c r="Z79" s="105"/>
      <c r="AA79" s="105"/>
      <c r="AB79" s="105"/>
      <c r="AC79" s="105"/>
      <c r="AD79" s="105"/>
      <c r="AE79" s="105"/>
      <c r="AF79" s="105"/>
      <c r="AG79" s="105"/>
      <c r="AH79" s="105"/>
      <c r="AI79" s="105"/>
      <c r="AJ79" s="105"/>
    </row>
    <row r="80" spans="5:36" s="76" customFormat="1" ht="20.25">
      <c r="E80" s="87"/>
      <c r="N80" s="128"/>
      <c r="O80" s="232"/>
      <c r="P80" s="105"/>
      <c r="Q80" s="105"/>
      <c r="R80" s="105"/>
      <c r="S80" s="105"/>
      <c r="T80" s="105"/>
      <c r="U80" s="105"/>
      <c r="V80" s="105"/>
      <c r="W80" s="105"/>
      <c r="X80" s="105"/>
      <c r="Y80" s="105"/>
      <c r="Z80" s="105"/>
      <c r="AA80" s="105"/>
      <c r="AB80" s="105"/>
      <c r="AC80" s="105"/>
      <c r="AD80" s="105"/>
      <c r="AE80" s="105"/>
      <c r="AF80" s="105"/>
      <c r="AG80" s="105"/>
      <c r="AH80" s="105"/>
      <c r="AI80" s="105"/>
      <c r="AJ80" s="105"/>
    </row>
    <row r="81" spans="5:36" s="76" customFormat="1" ht="20.25">
      <c r="E81" s="87"/>
      <c r="N81" s="128"/>
      <c r="O81" s="232"/>
      <c r="P81" s="105"/>
      <c r="Q81" s="105"/>
      <c r="R81" s="105"/>
      <c r="S81" s="105"/>
      <c r="T81" s="105"/>
      <c r="U81" s="105"/>
      <c r="V81" s="105"/>
      <c r="W81" s="105"/>
      <c r="X81" s="105"/>
      <c r="Y81" s="105"/>
      <c r="Z81" s="105"/>
      <c r="AA81" s="105"/>
      <c r="AB81" s="105"/>
      <c r="AC81" s="105"/>
      <c r="AD81" s="105"/>
      <c r="AE81" s="105"/>
      <c r="AF81" s="105"/>
      <c r="AG81" s="105"/>
      <c r="AH81" s="105"/>
      <c r="AI81" s="105"/>
      <c r="AJ81" s="105"/>
    </row>
    <row r="82" spans="5:36" s="76" customFormat="1" ht="20.25">
      <c r="E82" s="87"/>
      <c r="N82" s="128"/>
      <c r="O82" s="232"/>
      <c r="P82" s="105"/>
      <c r="Q82" s="105"/>
      <c r="R82" s="105"/>
      <c r="S82" s="105"/>
      <c r="T82" s="105"/>
      <c r="U82" s="105"/>
      <c r="V82" s="105"/>
      <c r="W82" s="105"/>
      <c r="X82" s="105"/>
      <c r="Y82" s="105"/>
      <c r="Z82" s="105"/>
      <c r="AA82" s="105"/>
      <c r="AB82" s="105"/>
      <c r="AC82" s="105"/>
      <c r="AD82" s="105"/>
      <c r="AE82" s="105"/>
      <c r="AF82" s="105"/>
      <c r="AG82" s="105"/>
      <c r="AH82" s="105"/>
      <c r="AI82" s="105"/>
      <c r="AJ82" s="105"/>
    </row>
    <row r="83" spans="5:36" s="76" customFormat="1" ht="20.25">
      <c r="E83" s="87"/>
      <c r="N83" s="128"/>
      <c r="O83" s="232"/>
      <c r="P83" s="105"/>
      <c r="Q83" s="105"/>
      <c r="R83" s="105"/>
      <c r="S83" s="105"/>
      <c r="T83" s="105"/>
      <c r="U83" s="105"/>
      <c r="V83" s="105"/>
      <c r="W83" s="105"/>
      <c r="X83" s="105"/>
      <c r="Y83" s="105"/>
      <c r="Z83" s="105"/>
      <c r="AA83" s="105"/>
      <c r="AB83" s="105"/>
      <c r="AC83" s="105"/>
      <c r="AD83" s="105"/>
      <c r="AE83" s="105"/>
      <c r="AF83" s="105"/>
      <c r="AG83" s="105"/>
      <c r="AH83" s="105"/>
      <c r="AI83" s="105"/>
      <c r="AJ83" s="105"/>
    </row>
    <row r="84" spans="5:36" s="76" customFormat="1" ht="20.25">
      <c r="E84" s="87"/>
      <c r="N84" s="128"/>
      <c r="O84" s="232"/>
      <c r="P84" s="105"/>
      <c r="Q84" s="105"/>
      <c r="R84" s="105"/>
      <c r="S84" s="105"/>
      <c r="T84" s="105"/>
      <c r="U84" s="105"/>
      <c r="V84" s="105"/>
      <c r="W84" s="105"/>
      <c r="X84" s="105"/>
      <c r="Y84" s="105"/>
      <c r="Z84" s="105"/>
      <c r="AA84" s="105"/>
      <c r="AB84" s="105"/>
      <c r="AC84" s="105"/>
      <c r="AD84" s="105"/>
      <c r="AE84" s="105"/>
      <c r="AF84" s="105"/>
      <c r="AG84" s="105"/>
      <c r="AH84" s="105"/>
      <c r="AI84" s="105"/>
      <c r="AJ84" s="105"/>
    </row>
    <row r="85" spans="5:36" s="76" customFormat="1" ht="20.25">
      <c r="E85" s="87"/>
      <c r="N85" s="128"/>
      <c r="O85" s="232"/>
      <c r="P85" s="105"/>
      <c r="Q85" s="105"/>
      <c r="R85" s="105"/>
      <c r="S85" s="105"/>
      <c r="T85" s="105"/>
      <c r="U85" s="105"/>
      <c r="V85" s="105"/>
      <c r="W85" s="105"/>
      <c r="X85" s="105"/>
      <c r="Y85" s="105"/>
      <c r="Z85" s="105"/>
      <c r="AA85" s="105"/>
      <c r="AB85" s="105"/>
      <c r="AC85" s="105"/>
      <c r="AD85" s="105"/>
      <c r="AE85" s="105"/>
      <c r="AF85" s="105"/>
      <c r="AG85" s="105"/>
      <c r="AH85" s="105"/>
      <c r="AI85" s="105"/>
      <c r="AJ85" s="105"/>
    </row>
    <row r="86" spans="5:36" s="76" customFormat="1" ht="20.25">
      <c r="E86" s="87"/>
      <c r="N86" s="128"/>
      <c r="O86" s="232"/>
      <c r="P86" s="105"/>
      <c r="Q86" s="105"/>
      <c r="R86" s="105"/>
      <c r="S86" s="105"/>
      <c r="T86" s="105"/>
      <c r="U86" s="105"/>
      <c r="V86" s="105"/>
      <c r="W86" s="105"/>
      <c r="X86" s="105"/>
      <c r="Y86" s="105"/>
      <c r="Z86" s="105"/>
      <c r="AA86" s="105"/>
      <c r="AB86" s="105"/>
      <c r="AC86" s="105"/>
      <c r="AD86" s="105"/>
      <c r="AE86" s="105"/>
      <c r="AF86" s="105"/>
      <c r="AG86" s="105"/>
      <c r="AH86" s="105"/>
      <c r="AI86" s="105"/>
      <c r="AJ86" s="105"/>
    </row>
    <row r="87" spans="5:36" s="76" customFormat="1" ht="20.25">
      <c r="E87" s="87"/>
      <c r="N87" s="128"/>
      <c r="O87" s="232"/>
      <c r="P87" s="105"/>
      <c r="Q87" s="105"/>
      <c r="R87" s="105"/>
      <c r="S87" s="105"/>
      <c r="T87" s="105"/>
      <c r="U87" s="105"/>
      <c r="V87" s="105"/>
      <c r="W87" s="105"/>
      <c r="X87" s="105"/>
      <c r="Y87" s="105"/>
      <c r="Z87" s="105"/>
      <c r="AA87" s="105"/>
      <c r="AB87" s="105"/>
      <c r="AC87" s="105"/>
      <c r="AD87" s="105"/>
      <c r="AE87" s="105"/>
      <c r="AF87" s="105"/>
      <c r="AG87" s="105"/>
      <c r="AH87" s="105"/>
      <c r="AI87" s="105"/>
      <c r="AJ87" s="105"/>
    </row>
    <row r="88" spans="5:36" s="76" customFormat="1" ht="20.25">
      <c r="E88" s="87"/>
      <c r="N88" s="128"/>
      <c r="O88" s="232"/>
      <c r="P88" s="105"/>
      <c r="Q88" s="105"/>
      <c r="R88" s="105"/>
      <c r="S88" s="105"/>
      <c r="T88" s="105"/>
      <c r="U88" s="105"/>
      <c r="V88" s="105"/>
      <c r="W88" s="105"/>
      <c r="X88" s="105"/>
      <c r="Y88" s="105"/>
      <c r="Z88" s="105"/>
      <c r="AA88" s="105"/>
      <c r="AB88" s="105"/>
      <c r="AC88" s="105"/>
      <c r="AD88" s="105"/>
      <c r="AE88" s="105"/>
      <c r="AF88" s="105"/>
      <c r="AG88" s="105"/>
      <c r="AH88" s="105"/>
      <c r="AI88" s="105"/>
      <c r="AJ88" s="105"/>
    </row>
    <row r="89" spans="5:36" s="76" customFormat="1" ht="20.25">
      <c r="E89" s="87"/>
      <c r="N89" s="128"/>
      <c r="O89" s="232"/>
      <c r="P89" s="105"/>
      <c r="Q89" s="105"/>
      <c r="R89" s="105"/>
      <c r="S89" s="105"/>
      <c r="T89" s="105"/>
      <c r="U89" s="105"/>
      <c r="V89" s="105"/>
      <c r="W89" s="105"/>
      <c r="X89" s="105"/>
      <c r="Y89" s="105"/>
      <c r="Z89" s="105"/>
      <c r="AA89" s="105"/>
      <c r="AB89" s="105"/>
      <c r="AC89" s="105"/>
      <c r="AD89" s="105"/>
      <c r="AE89" s="105"/>
      <c r="AF89" s="105"/>
      <c r="AG89" s="105"/>
      <c r="AH89" s="105"/>
      <c r="AI89" s="105"/>
      <c r="AJ89" s="105"/>
    </row>
    <row r="90" spans="5:36" s="76" customFormat="1" ht="20.25">
      <c r="E90" s="87"/>
      <c r="N90" s="128"/>
      <c r="O90" s="232"/>
      <c r="P90" s="105"/>
      <c r="Q90" s="105"/>
      <c r="R90" s="105"/>
      <c r="S90" s="105"/>
      <c r="T90" s="105"/>
      <c r="U90" s="105"/>
      <c r="V90" s="105"/>
      <c r="W90" s="105"/>
      <c r="X90" s="105"/>
      <c r="Y90" s="105"/>
      <c r="Z90" s="105"/>
      <c r="AA90" s="105"/>
      <c r="AB90" s="105"/>
      <c r="AC90" s="105"/>
      <c r="AD90" s="105"/>
      <c r="AE90" s="105"/>
      <c r="AF90" s="105"/>
      <c r="AG90" s="105"/>
      <c r="AH90" s="105"/>
      <c r="AI90" s="105"/>
      <c r="AJ90" s="105"/>
    </row>
    <row r="91" spans="5:36" s="76" customFormat="1" ht="20.25">
      <c r="E91" s="87"/>
      <c r="N91" s="128"/>
      <c r="O91" s="232"/>
      <c r="P91" s="105"/>
      <c r="Q91" s="105"/>
      <c r="R91" s="105"/>
      <c r="S91" s="105"/>
      <c r="T91" s="105"/>
      <c r="U91" s="105"/>
      <c r="V91" s="105"/>
      <c r="W91" s="105"/>
      <c r="X91" s="105"/>
      <c r="Y91" s="105"/>
      <c r="Z91" s="105"/>
      <c r="AA91" s="105"/>
      <c r="AB91" s="105"/>
      <c r="AC91" s="105"/>
      <c r="AD91" s="105"/>
      <c r="AE91" s="105"/>
      <c r="AF91" s="105"/>
      <c r="AG91" s="105"/>
      <c r="AH91" s="105"/>
      <c r="AI91" s="105"/>
      <c r="AJ91" s="105"/>
    </row>
    <row r="92" spans="5:36" s="76" customFormat="1" ht="20.25">
      <c r="E92" s="87"/>
      <c r="N92" s="128"/>
      <c r="O92" s="232"/>
      <c r="P92" s="105"/>
      <c r="Q92" s="105"/>
      <c r="R92" s="105"/>
      <c r="S92" s="105"/>
      <c r="T92" s="105"/>
      <c r="U92" s="105"/>
      <c r="V92" s="105"/>
      <c r="W92" s="105"/>
      <c r="X92" s="105"/>
      <c r="Y92" s="105"/>
      <c r="Z92" s="105"/>
      <c r="AA92" s="105"/>
      <c r="AB92" s="105"/>
      <c r="AC92" s="105"/>
      <c r="AD92" s="105"/>
      <c r="AE92" s="105"/>
      <c r="AF92" s="105"/>
      <c r="AG92" s="105"/>
      <c r="AH92" s="105"/>
      <c r="AI92" s="105"/>
      <c r="AJ92" s="105"/>
    </row>
    <row r="93" spans="5:36" s="76" customFormat="1" ht="20.25">
      <c r="E93" s="87"/>
      <c r="N93" s="128"/>
      <c r="O93" s="232"/>
      <c r="P93" s="105"/>
      <c r="Q93" s="105"/>
      <c r="R93" s="105"/>
      <c r="S93" s="105"/>
      <c r="T93" s="105"/>
      <c r="U93" s="105"/>
      <c r="V93" s="105"/>
      <c r="W93" s="105"/>
      <c r="X93" s="105"/>
      <c r="Y93" s="105"/>
      <c r="Z93" s="105"/>
      <c r="AA93" s="105"/>
      <c r="AB93" s="105"/>
      <c r="AC93" s="105"/>
      <c r="AD93" s="105"/>
      <c r="AE93" s="105"/>
      <c r="AF93" s="105"/>
      <c r="AG93" s="105"/>
      <c r="AH93" s="105"/>
      <c r="AI93" s="105"/>
      <c r="AJ93" s="105"/>
    </row>
    <row r="94" spans="5:36" s="76" customFormat="1" ht="20.25">
      <c r="E94" s="87"/>
      <c r="N94" s="128"/>
      <c r="O94" s="232"/>
      <c r="P94" s="105"/>
      <c r="Q94" s="105"/>
      <c r="R94" s="105"/>
      <c r="S94" s="105"/>
      <c r="T94" s="105"/>
      <c r="U94" s="105"/>
      <c r="V94" s="105"/>
      <c r="W94" s="105"/>
      <c r="X94" s="105"/>
      <c r="Y94" s="105"/>
      <c r="Z94" s="105"/>
      <c r="AA94" s="105"/>
      <c r="AB94" s="105"/>
      <c r="AC94" s="105"/>
      <c r="AD94" s="105"/>
      <c r="AE94" s="105"/>
      <c r="AF94" s="105"/>
      <c r="AG94" s="105"/>
      <c r="AH94" s="105"/>
      <c r="AI94" s="105"/>
      <c r="AJ94" s="105"/>
    </row>
    <row r="95" spans="5:36" s="76" customFormat="1" ht="20.25">
      <c r="E95" s="87"/>
      <c r="N95" s="128"/>
      <c r="O95" s="232"/>
      <c r="P95" s="105"/>
      <c r="Q95" s="105"/>
      <c r="R95" s="105"/>
      <c r="S95" s="105"/>
      <c r="T95" s="105"/>
      <c r="U95" s="105"/>
      <c r="V95" s="105"/>
      <c r="W95" s="105"/>
      <c r="X95" s="105"/>
      <c r="Y95" s="105"/>
      <c r="Z95" s="105"/>
      <c r="AA95" s="105"/>
      <c r="AB95" s="105"/>
      <c r="AC95" s="105"/>
      <c r="AD95" s="105"/>
      <c r="AE95" s="105"/>
      <c r="AF95" s="105"/>
      <c r="AG95" s="105"/>
      <c r="AH95" s="105"/>
      <c r="AI95" s="105"/>
      <c r="AJ95" s="105"/>
    </row>
    <row r="96" spans="5:36" s="76" customFormat="1" ht="20.25">
      <c r="E96" s="87"/>
      <c r="N96" s="128"/>
      <c r="O96" s="232"/>
      <c r="P96" s="105"/>
      <c r="Q96" s="105"/>
      <c r="R96" s="105"/>
      <c r="S96" s="105"/>
      <c r="T96" s="105"/>
      <c r="U96" s="105"/>
      <c r="V96" s="105"/>
      <c r="W96" s="105"/>
      <c r="X96" s="105"/>
      <c r="Y96" s="105"/>
      <c r="Z96" s="105"/>
      <c r="AA96" s="105"/>
      <c r="AB96" s="105"/>
      <c r="AC96" s="105"/>
      <c r="AD96" s="105"/>
      <c r="AE96" s="105"/>
      <c r="AF96" s="105"/>
      <c r="AG96" s="105"/>
      <c r="AH96" s="105"/>
      <c r="AI96" s="105"/>
      <c r="AJ96" s="105"/>
    </row>
    <row r="97" spans="5:36" s="76" customFormat="1" ht="20.25">
      <c r="E97" s="87"/>
      <c r="N97" s="128"/>
      <c r="O97" s="232"/>
      <c r="P97" s="105"/>
      <c r="Q97" s="105"/>
      <c r="R97" s="105"/>
      <c r="S97" s="105"/>
      <c r="T97" s="105"/>
      <c r="U97" s="105"/>
      <c r="V97" s="105"/>
      <c r="W97" s="105"/>
      <c r="X97" s="105"/>
      <c r="Y97" s="105"/>
      <c r="Z97" s="105"/>
      <c r="AA97" s="105"/>
      <c r="AB97" s="105"/>
      <c r="AC97" s="105"/>
      <c r="AD97" s="105"/>
      <c r="AE97" s="105"/>
      <c r="AF97" s="105"/>
      <c r="AG97" s="105"/>
      <c r="AH97" s="105"/>
      <c r="AI97" s="105"/>
      <c r="AJ97" s="105"/>
    </row>
    <row r="98" spans="5:36" s="76" customFormat="1" ht="20.25">
      <c r="E98" s="87"/>
      <c r="N98" s="128"/>
      <c r="O98" s="232"/>
      <c r="P98" s="105"/>
      <c r="Q98" s="105"/>
      <c r="R98" s="105"/>
      <c r="S98" s="105"/>
      <c r="T98" s="105"/>
      <c r="U98" s="105"/>
      <c r="V98" s="105"/>
      <c r="W98" s="105"/>
      <c r="X98" s="105"/>
      <c r="Y98" s="105"/>
      <c r="Z98" s="105"/>
      <c r="AA98" s="105"/>
      <c r="AB98" s="105"/>
      <c r="AC98" s="105"/>
      <c r="AD98" s="105"/>
      <c r="AE98" s="105"/>
      <c r="AF98" s="105"/>
      <c r="AG98" s="105"/>
      <c r="AH98" s="105"/>
      <c r="AI98" s="105"/>
      <c r="AJ98" s="105"/>
    </row>
    <row r="99" spans="5:36" s="76" customFormat="1" ht="20.25">
      <c r="E99" s="87"/>
      <c r="N99" s="128"/>
      <c r="O99" s="232"/>
      <c r="P99" s="105"/>
      <c r="Q99" s="105"/>
      <c r="R99" s="105"/>
      <c r="S99" s="105"/>
      <c r="T99" s="105"/>
      <c r="U99" s="105"/>
      <c r="V99" s="105"/>
      <c r="W99" s="105"/>
      <c r="X99" s="105"/>
      <c r="Y99" s="105"/>
      <c r="Z99" s="105"/>
      <c r="AA99" s="105"/>
      <c r="AB99" s="105"/>
      <c r="AC99" s="105"/>
      <c r="AD99" s="105"/>
      <c r="AE99" s="105"/>
      <c r="AF99" s="105"/>
      <c r="AG99" s="105"/>
      <c r="AH99" s="105"/>
      <c r="AI99" s="105"/>
      <c r="AJ99" s="105"/>
    </row>
    <row r="100" spans="5:36" s="76" customFormat="1" ht="20.25">
      <c r="E100" s="87"/>
      <c r="N100" s="128"/>
      <c r="O100" s="232"/>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row>
    <row r="101" spans="5:36" s="76" customFormat="1" ht="20.25">
      <c r="E101" s="87"/>
      <c r="N101" s="128"/>
      <c r="O101" s="232"/>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row>
    <row r="102" spans="5:36" s="76" customFormat="1" ht="20.25">
      <c r="E102" s="87"/>
      <c r="N102" s="128"/>
      <c r="O102" s="232"/>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row>
    <row r="103" spans="5:36" s="76" customFormat="1" ht="20.25">
      <c r="E103" s="87"/>
      <c r="N103" s="128"/>
      <c r="O103" s="232"/>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row>
    <row r="104" spans="5:36" s="76" customFormat="1" ht="20.25">
      <c r="E104" s="87"/>
      <c r="N104" s="128"/>
      <c r="O104" s="232"/>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row>
    <row r="105" spans="5:36" s="76" customFormat="1" ht="20.25">
      <c r="E105" s="87"/>
      <c r="N105" s="128"/>
      <c r="O105" s="232"/>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row>
    <row r="106" spans="5:36" s="76" customFormat="1" ht="20.25">
      <c r="E106" s="87"/>
      <c r="N106" s="128"/>
      <c r="O106" s="232"/>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row>
    <row r="107" spans="5:36" s="76" customFormat="1" ht="20.25">
      <c r="E107" s="87"/>
      <c r="N107" s="128"/>
      <c r="O107" s="232"/>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row>
    <row r="108" spans="5:36" s="76" customFormat="1" ht="20.25">
      <c r="E108" s="87"/>
      <c r="N108" s="128"/>
      <c r="O108" s="232"/>
      <c r="P108" s="105"/>
      <c r="Q108" s="105"/>
      <c r="R108" s="105"/>
      <c r="S108" s="105"/>
      <c r="T108" s="105"/>
      <c r="U108" s="105"/>
      <c r="V108" s="105"/>
      <c r="W108" s="105"/>
      <c r="X108" s="105"/>
      <c r="Y108" s="105"/>
      <c r="Z108" s="105"/>
      <c r="AA108" s="105"/>
      <c r="AB108" s="105"/>
      <c r="AC108" s="105"/>
      <c r="AD108" s="105"/>
      <c r="AE108" s="105"/>
      <c r="AF108" s="105"/>
      <c r="AG108" s="105"/>
      <c r="AH108" s="105"/>
      <c r="AI108" s="105"/>
      <c r="AJ108" s="105"/>
    </row>
    <row r="109" spans="5:36" s="76" customFormat="1" ht="20.25">
      <c r="E109" s="87"/>
      <c r="N109" s="128"/>
      <c r="O109" s="232"/>
      <c r="P109" s="105"/>
      <c r="Q109" s="105"/>
      <c r="R109" s="105"/>
      <c r="S109" s="105"/>
      <c r="T109" s="105"/>
      <c r="U109" s="105"/>
      <c r="V109" s="105"/>
      <c r="W109" s="105"/>
      <c r="X109" s="105"/>
      <c r="Y109" s="105"/>
      <c r="Z109" s="105"/>
      <c r="AA109" s="105"/>
      <c r="AB109" s="105"/>
      <c r="AC109" s="105"/>
      <c r="AD109" s="105"/>
      <c r="AE109" s="105"/>
      <c r="AF109" s="105"/>
      <c r="AG109" s="105"/>
      <c r="AH109" s="105"/>
      <c r="AI109" s="105"/>
      <c r="AJ109" s="105"/>
    </row>
    <row r="110" spans="5:36" s="76" customFormat="1" ht="20.25">
      <c r="E110" s="87"/>
      <c r="N110" s="128"/>
      <c r="O110" s="232"/>
      <c r="P110" s="105"/>
      <c r="Q110" s="105"/>
      <c r="R110" s="105"/>
      <c r="S110" s="105"/>
      <c r="T110" s="105"/>
      <c r="U110" s="105"/>
      <c r="V110" s="105"/>
      <c r="W110" s="105"/>
      <c r="X110" s="105"/>
      <c r="Y110" s="105"/>
      <c r="Z110" s="105"/>
      <c r="AA110" s="105"/>
      <c r="AB110" s="105"/>
      <c r="AC110" s="105"/>
      <c r="AD110" s="105"/>
      <c r="AE110" s="105"/>
      <c r="AF110" s="105"/>
      <c r="AG110" s="105"/>
      <c r="AH110" s="105"/>
      <c r="AI110" s="105"/>
      <c r="AJ110" s="105"/>
    </row>
    <row r="111" spans="5:36" s="76" customFormat="1" ht="20.25">
      <c r="E111" s="87"/>
      <c r="N111" s="128"/>
      <c r="O111" s="232"/>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row>
    <row r="112" spans="5:36" s="76" customFormat="1" ht="20.25">
      <c r="E112" s="87"/>
      <c r="N112" s="128"/>
      <c r="O112" s="232"/>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row>
    <row r="113" spans="5:36" s="76" customFormat="1" ht="20.25">
      <c r="E113" s="87"/>
      <c r="N113" s="128"/>
      <c r="O113" s="232"/>
      <c r="P113" s="105"/>
      <c r="Q113" s="105"/>
      <c r="R113" s="105"/>
      <c r="S113" s="105"/>
      <c r="T113" s="105"/>
      <c r="U113" s="105"/>
      <c r="V113" s="105"/>
      <c r="W113" s="105"/>
      <c r="X113" s="105"/>
      <c r="Y113" s="105"/>
      <c r="Z113" s="105"/>
      <c r="AA113" s="105"/>
      <c r="AB113" s="105"/>
      <c r="AC113" s="105"/>
      <c r="AD113" s="105"/>
      <c r="AE113" s="105"/>
      <c r="AF113" s="105"/>
      <c r="AG113" s="105"/>
      <c r="AH113" s="105"/>
      <c r="AI113" s="105"/>
      <c r="AJ113" s="105"/>
    </row>
    <row r="114" spans="5:36" s="76" customFormat="1" ht="20.25">
      <c r="E114" s="87"/>
      <c r="N114" s="128"/>
      <c r="O114" s="232"/>
      <c r="P114" s="105"/>
      <c r="Q114" s="105"/>
      <c r="R114" s="105"/>
      <c r="S114" s="105"/>
      <c r="T114" s="105"/>
      <c r="U114" s="105"/>
      <c r="V114" s="105"/>
      <c r="W114" s="105"/>
      <c r="X114" s="105"/>
      <c r="Y114" s="105"/>
      <c r="Z114" s="105"/>
      <c r="AA114" s="105"/>
      <c r="AB114" s="105"/>
      <c r="AC114" s="105"/>
      <c r="AD114" s="105"/>
      <c r="AE114" s="105"/>
      <c r="AF114" s="105"/>
      <c r="AG114" s="105"/>
      <c r="AH114" s="105"/>
      <c r="AI114" s="105"/>
      <c r="AJ114" s="105"/>
    </row>
    <row r="115" spans="5:36" s="76" customFormat="1" ht="20.25">
      <c r="E115" s="87"/>
      <c r="N115" s="128"/>
      <c r="O115" s="232"/>
      <c r="P115" s="105"/>
      <c r="Q115" s="105"/>
      <c r="R115" s="105"/>
      <c r="S115" s="105"/>
      <c r="T115" s="105"/>
      <c r="U115" s="105"/>
      <c r="V115" s="105"/>
      <c r="W115" s="105"/>
      <c r="X115" s="105"/>
      <c r="Y115" s="105"/>
      <c r="Z115" s="105"/>
      <c r="AA115" s="105"/>
      <c r="AB115" s="105"/>
      <c r="AC115" s="105"/>
      <c r="AD115" s="105"/>
      <c r="AE115" s="105"/>
      <c r="AF115" s="105"/>
      <c r="AG115" s="105"/>
      <c r="AH115" s="105"/>
      <c r="AI115" s="105"/>
      <c r="AJ115" s="105"/>
    </row>
    <row r="116" spans="5:36" s="76" customFormat="1" ht="20.25">
      <c r="E116" s="87"/>
      <c r="N116" s="128"/>
      <c r="O116" s="232"/>
      <c r="P116" s="105"/>
      <c r="Q116" s="105"/>
      <c r="R116" s="105"/>
      <c r="S116" s="105"/>
      <c r="T116" s="105"/>
      <c r="U116" s="105"/>
      <c r="V116" s="105"/>
      <c r="W116" s="105"/>
      <c r="X116" s="105"/>
      <c r="Y116" s="105"/>
      <c r="Z116" s="105"/>
      <c r="AA116" s="105"/>
      <c r="AB116" s="105"/>
      <c r="AC116" s="105"/>
      <c r="AD116" s="105"/>
      <c r="AE116" s="105"/>
      <c r="AF116" s="105"/>
      <c r="AG116" s="105"/>
      <c r="AH116" s="105"/>
      <c r="AI116" s="105"/>
      <c r="AJ116" s="105"/>
    </row>
    <row r="117" spans="5:36" s="76" customFormat="1" ht="20.25">
      <c r="E117" s="87"/>
      <c r="N117" s="128"/>
      <c r="O117" s="232"/>
      <c r="P117" s="105"/>
      <c r="Q117" s="105"/>
      <c r="R117" s="105"/>
      <c r="S117" s="105"/>
      <c r="T117" s="105"/>
      <c r="U117" s="105"/>
      <c r="V117" s="105"/>
      <c r="W117" s="105"/>
      <c r="X117" s="105"/>
      <c r="Y117" s="105"/>
      <c r="Z117" s="105"/>
      <c r="AA117" s="105"/>
      <c r="AB117" s="105"/>
      <c r="AC117" s="105"/>
      <c r="AD117" s="105"/>
      <c r="AE117" s="105"/>
      <c r="AF117" s="105"/>
      <c r="AG117" s="105"/>
      <c r="AH117" s="105"/>
      <c r="AI117" s="105"/>
      <c r="AJ117" s="105"/>
    </row>
    <row r="118" spans="5:36" s="76" customFormat="1" ht="20.25">
      <c r="E118" s="87"/>
      <c r="N118" s="128"/>
      <c r="O118" s="232"/>
      <c r="P118" s="105"/>
      <c r="Q118" s="105"/>
      <c r="R118" s="105"/>
      <c r="S118" s="105"/>
      <c r="T118" s="105"/>
      <c r="U118" s="105"/>
      <c r="V118" s="105"/>
      <c r="W118" s="105"/>
      <c r="X118" s="105"/>
      <c r="Y118" s="105"/>
      <c r="Z118" s="105"/>
      <c r="AA118" s="105"/>
      <c r="AB118" s="105"/>
      <c r="AC118" s="105"/>
      <c r="AD118" s="105"/>
      <c r="AE118" s="105"/>
      <c r="AF118" s="105"/>
      <c r="AG118" s="105"/>
      <c r="AH118" s="105"/>
      <c r="AI118" s="105"/>
      <c r="AJ118" s="105"/>
    </row>
    <row r="119" spans="5:36" s="76" customFormat="1" ht="20.25">
      <c r="E119" s="87"/>
      <c r="N119" s="128"/>
      <c r="O119" s="232"/>
      <c r="P119" s="105"/>
      <c r="Q119" s="105"/>
      <c r="R119" s="105"/>
      <c r="S119" s="105"/>
      <c r="T119" s="105"/>
      <c r="U119" s="105"/>
      <c r="V119" s="105"/>
      <c r="W119" s="105"/>
      <c r="X119" s="105"/>
      <c r="Y119" s="105"/>
      <c r="Z119" s="105"/>
      <c r="AA119" s="105"/>
      <c r="AB119" s="105"/>
      <c r="AC119" s="105"/>
      <c r="AD119" s="105"/>
      <c r="AE119" s="105"/>
      <c r="AF119" s="105"/>
      <c r="AG119" s="105"/>
      <c r="AH119" s="105"/>
      <c r="AI119" s="105"/>
      <c r="AJ119" s="105"/>
    </row>
    <row r="120" spans="5:36" s="76" customFormat="1" ht="20.25">
      <c r="E120" s="87"/>
      <c r="N120" s="128"/>
      <c r="O120" s="232"/>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row>
    <row r="121" spans="5:36" s="76" customFormat="1" ht="20.25">
      <c r="E121" s="87"/>
      <c r="N121" s="128"/>
      <c r="O121" s="232"/>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row>
    <row r="122" spans="5:36" s="76" customFormat="1" ht="20.25">
      <c r="E122" s="87"/>
      <c r="N122" s="128"/>
      <c r="O122" s="232"/>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row>
    <row r="123" spans="5:36" s="76" customFormat="1" ht="20.25">
      <c r="E123" s="87"/>
      <c r="N123" s="128"/>
      <c r="O123" s="232"/>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row>
    <row r="124" spans="5:36" s="76" customFormat="1" ht="20.25">
      <c r="E124" s="87"/>
      <c r="N124" s="128"/>
      <c r="O124" s="232"/>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row>
    <row r="125" spans="5:36" s="76" customFormat="1" ht="20.25">
      <c r="E125" s="87"/>
      <c r="N125" s="128"/>
      <c r="O125" s="232"/>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row>
    <row r="126" spans="5:36" s="76" customFormat="1" ht="20.25">
      <c r="E126" s="87"/>
      <c r="N126" s="128"/>
      <c r="O126" s="232"/>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row>
    <row r="127" spans="5:36" s="76" customFormat="1" ht="20.25">
      <c r="E127" s="87"/>
      <c r="N127" s="128"/>
      <c r="O127" s="232"/>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row>
    <row r="128" spans="5:36" s="76" customFormat="1" ht="20.25">
      <c r="E128" s="87"/>
      <c r="N128" s="128"/>
      <c r="O128" s="232"/>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row>
    <row r="129" spans="5:36" s="76" customFormat="1" ht="20.25">
      <c r="E129" s="87"/>
      <c r="N129" s="128"/>
      <c r="O129" s="232"/>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05"/>
    </row>
    <row r="130" spans="5:36" s="76" customFormat="1" ht="20.25">
      <c r="E130" s="87"/>
      <c r="N130" s="128"/>
      <c r="O130" s="232"/>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row>
    <row r="131" spans="5:36" s="76" customFormat="1" ht="20.25">
      <c r="E131" s="87"/>
      <c r="N131" s="128"/>
      <c r="O131" s="232"/>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row>
    <row r="132" spans="5:36" s="76" customFormat="1" ht="20.25">
      <c r="E132" s="87"/>
      <c r="N132" s="128"/>
      <c r="O132" s="232"/>
      <c r="P132" s="105"/>
      <c r="Q132" s="105"/>
      <c r="R132" s="105"/>
      <c r="S132" s="105"/>
      <c r="T132" s="105"/>
      <c r="U132" s="105"/>
      <c r="V132" s="105"/>
      <c r="W132" s="105"/>
      <c r="X132" s="105"/>
      <c r="Y132" s="105"/>
      <c r="Z132" s="105"/>
      <c r="AA132" s="105"/>
      <c r="AB132" s="105"/>
      <c r="AC132" s="105"/>
      <c r="AD132" s="105"/>
      <c r="AE132" s="105"/>
      <c r="AF132" s="105"/>
      <c r="AG132" s="105"/>
      <c r="AH132" s="105"/>
      <c r="AI132" s="105"/>
      <c r="AJ132" s="105"/>
    </row>
    <row r="133" spans="5:36" s="76" customFormat="1" ht="20.25">
      <c r="E133" s="87"/>
      <c r="N133" s="128"/>
      <c r="O133" s="232"/>
      <c r="P133" s="105"/>
      <c r="Q133" s="105"/>
      <c r="R133" s="105"/>
      <c r="S133" s="105"/>
      <c r="T133" s="105"/>
      <c r="U133" s="105"/>
      <c r="V133" s="105"/>
      <c r="W133" s="105"/>
      <c r="X133" s="105"/>
      <c r="Y133" s="105"/>
      <c r="Z133" s="105"/>
      <c r="AA133" s="105"/>
      <c r="AB133" s="105"/>
      <c r="AC133" s="105"/>
      <c r="AD133" s="105"/>
      <c r="AE133" s="105"/>
      <c r="AF133" s="105"/>
      <c r="AG133" s="105"/>
      <c r="AH133" s="105"/>
      <c r="AI133" s="105"/>
      <c r="AJ133" s="105"/>
    </row>
    <row r="134" spans="5:36" s="76" customFormat="1" ht="20.25">
      <c r="E134" s="87"/>
      <c r="N134" s="128"/>
      <c r="O134" s="232"/>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row>
    <row r="135" spans="5:36" s="76" customFormat="1" ht="20.25">
      <c r="E135" s="87"/>
      <c r="N135" s="128"/>
      <c r="O135" s="232"/>
      <c r="P135" s="105"/>
      <c r="Q135" s="105"/>
      <c r="R135" s="105"/>
      <c r="S135" s="105"/>
      <c r="T135" s="105"/>
      <c r="U135" s="105"/>
      <c r="V135" s="105"/>
      <c r="W135" s="105"/>
      <c r="X135" s="105"/>
      <c r="Y135" s="105"/>
      <c r="Z135" s="105"/>
      <c r="AA135" s="105"/>
      <c r="AB135" s="105"/>
      <c r="AC135" s="105"/>
      <c r="AD135" s="105"/>
      <c r="AE135" s="105"/>
      <c r="AF135" s="105"/>
      <c r="AG135" s="105"/>
      <c r="AH135" s="105"/>
      <c r="AI135" s="105"/>
      <c r="AJ135" s="105"/>
    </row>
    <row r="136" spans="5:36" s="76" customFormat="1" ht="20.25">
      <c r="E136" s="87"/>
      <c r="N136" s="128"/>
      <c r="O136" s="232"/>
      <c r="P136" s="105"/>
      <c r="Q136" s="105"/>
      <c r="R136" s="105"/>
      <c r="S136" s="105"/>
      <c r="T136" s="105"/>
      <c r="U136" s="105"/>
      <c r="V136" s="105"/>
      <c r="W136" s="105"/>
      <c r="X136" s="105"/>
      <c r="Y136" s="105"/>
      <c r="Z136" s="105"/>
      <c r="AA136" s="105"/>
      <c r="AB136" s="105"/>
      <c r="AC136" s="105"/>
      <c r="AD136" s="105"/>
      <c r="AE136" s="105"/>
      <c r="AF136" s="105"/>
      <c r="AG136" s="105"/>
      <c r="AH136" s="105"/>
      <c r="AI136" s="105"/>
      <c r="AJ136" s="105"/>
    </row>
    <row r="137" spans="5:36" s="76" customFormat="1" ht="20.25">
      <c r="E137" s="87"/>
      <c r="N137" s="128"/>
      <c r="O137" s="232"/>
      <c r="P137" s="105"/>
      <c r="Q137" s="105"/>
      <c r="R137" s="105"/>
      <c r="S137" s="105"/>
      <c r="T137" s="105"/>
      <c r="U137" s="105"/>
      <c r="V137" s="105"/>
      <c r="W137" s="105"/>
      <c r="X137" s="105"/>
      <c r="Y137" s="105"/>
      <c r="Z137" s="105"/>
      <c r="AA137" s="105"/>
      <c r="AB137" s="105"/>
      <c r="AC137" s="105"/>
      <c r="AD137" s="105"/>
      <c r="AE137" s="105"/>
      <c r="AF137" s="105"/>
      <c r="AG137" s="105"/>
      <c r="AH137" s="105"/>
      <c r="AI137" s="105"/>
      <c r="AJ137" s="105"/>
    </row>
    <row r="138" spans="5:36" s="76" customFormat="1" ht="20.25">
      <c r="E138" s="87"/>
      <c r="N138" s="128"/>
      <c r="O138" s="232"/>
      <c r="P138" s="105"/>
      <c r="Q138" s="105"/>
      <c r="R138" s="105"/>
      <c r="S138" s="105"/>
      <c r="T138" s="105"/>
      <c r="U138" s="105"/>
      <c r="V138" s="105"/>
      <c r="W138" s="105"/>
      <c r="X138" s="105"/>
      <c r="Y138" s="105"/>
      <c r="Z138" s="105"/>
      <c r="AA138" s="105"/>
      <c r="AB138" s="105"/>
      <c r="AC138" s="105"/>
      <c r="AD138" s="105"/>
      <c r="AE138" s="105"/>
      <c r="AF138" s="105"/>
      <c r="AG138" s="105"/>
      <c r="AH138" s="105"/>
      <c r="AI138" s="105"/>
      <c r="AJ138" s="105"/>
    </row>
    <row r="139" spans="5:36" s="76" customFormat="1" ht="20.25">
      <c r="E139" s="87"/>
      <c r="N139" s="128"/>
      <c r="O139" s="232"/>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05"/>
    </row>
    <row r="140" spans="5:36" s="76" customFormat="1" ht="20.25">
      <c r="E140" s="87"/>
      <c r="N140" s="128"/>
      <c r="O140" s="232"/>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row>
    <row r="141" spans="5:36" s="76" customFormat="1" ht="20.25">
      <c r="E141" s="87"/>
      <c r="N141" s="128"/>
      <c r="O141" s="232"/>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row>
    <row r="142" spans="5:36" s="76" customFormat="1" ht="20.25">
      <c r="E142" s="87"/>
      <c r="N142" s="128"/>
      <c r="O142" s="232"/>
      <c r="P142" s="105"/>
      <c r="Q142" s="105"/>
      <c r="R142" s="105"/>
      <c r="S142" s="105"/>
      <c r="T142" s="105"/>
      <c r="U142" s="105"/>
      <c r="V142" s="105"/>
      <c r="W142" s="105"/>
      <c r="X142" s="105"/>
      <c r="Y142" s="105"/>
      <c r="Z142" s="105"/>
      <c r="AA142" s="105"/>
      <c r="AB142" s="105"/>
      <c r="AC142" s="105"/>
      <c r="AD142" s="105"/>
      <c r="AE142" s="105"/>
      <c r="AF142" s="105"/>
      <c r="AG142" s="105"/>
      <c r="AH142" s="105"/>
      <c r="AI142" s="105"/>
      <c r="AJ142" s="105"/>
    </row>
    <row r="143" spans="5:36" s="76" customFormat="1" ht="20.25">
      <c r="E143" s="87"/>
      <c r="N143" s="128"/>
      <c r="O143" s="232"/>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row>
    <row r="144" spans="5:36" s="76" customFormat="1" ht="20.25">
      <c r="E144" s="87"/>
      <c r="N144" s="128"/>
      <c r="O144" s="232"/>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row>
    <row r="145" spans="5:36" s="76" customFormat="1" ht="20.25">
      <c r="E145" s="87"/>
      <c r="N145" s="128"/>
      <c r="O145" s="232"/>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row>
    <row r="146" spans="5:36" s="76" customFormat="1" ht="20.25">
      <c r="E146" s="87"/>
      <c r="N146" s="128"/>
      <c r="O146" s="232"/>
      <c r="P146" s="105"/>
      <c r="Q146" s="105"/>
      <c r="R146" s="105"/>
      <c r="S146" s="105"/>
      <c r="T146" s="105"/>
      <c r="U146" s="105"/>
      <c r="V146" s="105"/>
      <c r="W146" s="105"/>
      <c r="X146" s="105"/>
      <c r="Y146" s="105"/>
      <c r="Z146" s="105"/>
      <c r="AA146" s="105"/>
      <c r="AB146" s="105"/>
      <c r="AC146" s="105"/>
      <c r="AD146" s="105"/>
      <c r="AE146" s="105"/>
      <c r="AF146" s="105"/>
      <c r="AG146" s="105"/>
      <c r="AH146" s="105"/>
      <c r="AI146" s="105"/>
      <c r="AJ146" s="105"/>
    </row>
    <row r="147" spans="5:36" s="76" customFormat="1" ht="20.25">
      <c r="E147" s="87"/>
      <c r="N147" s="128"/>
      <c r="O147" s="232"/>
      <c r="P147" s="105"/>
      <c r="Q147" s="105"/>
      <c r="R147" s="105"/>
      <c r="S147" s="105"/>
      <c r="T147" s="105"/>
      <c r="U147" s="105"/>
      <c r="V147" s="105"/>
      <c r="W147" s="105"/>
      <c r="X147" s="105"/>
      <c r="Y147" s="105"/>
      <c r="Z147" s="105"/>
      <c r="AA147" s="105"/>
      <c r="AB147" s="105"/>
      <c r="AC147" s="105"/>
      <c r="AD147" s="105"/>
      <c r="AE147" s="105"/>
      <c r="AF147" s="105"/>
      <c r="AG147" s="105"/>
      <c r="AH147" s="105"/>
      <c r="AI147" s="105"/>
      <c r="AJ147" s="105"/>
    </row>
    <row r="148" spans="5:36" s="76" customFormat="1" ht="20.25">
      <c r="E148" s="87"/>
      <c r="N148" s="128"/>
      <c r="O148" s="232"/>
      <c r="P148" s="105"/>
      <c r="Q148" s="105"/>
      <c r="R148" s="105"/>
      <c r="S148" s="105"/>
      <c r="T148" s="105"/>
      <c r="U148" s="105"/>
      <c r="V148" s="105"/>
      <c r="W148" s="105"/>
      <c r="X148" s="105"/>
      <c r="Y148" s="105"/>
      <c r="Z148" s="105"/>
      <c r="AA148" s="105"/>
      <c r="AB148" s="105"/>
      <c r="AC148" s="105"/>
      <c r="AD148" s="105"/>
      <c r="AE148" s="105"/>
      <c r="AF148" s="105"/>
      <c r="AG148" s="105"/>
      <c r="AH148" s="105"/>
      <c r="AI148" s="105"/>
      <c r="AJ148" s="105"/>
    </row>
    <row r="149" spans="5:36" s="76" customFormat="1" ht="20.25">
      <c r="E149" s="87"/>
      <c r="N149" s="128"/>
      <c r="O149" s="232"/>
      <c r="P149" s="105"/>
      <c r="Q149" s="105"/>
      <c r="R149" s="105"/>
      <c r="S149" s="105"/>
      <c r="T149" s="105"/>
      <c r="U149" s="105"/>
      <c r="V149" s="105"/>
      <c r="W149" s="105"/>
      <c r="X149" s="105"/>
      <c r="Y149" s="105"/>
      <c r="Z149" s="105"/>
      <c r="AA149" s="105"/>
      <c r="AB149" s="105"/>
      <c r="AC149" s="105"/>
      <c r="AD149" s="105"/>
      <c r="AE149" s="105"/>
      <c r="AF149" s="105"/>
      <c r="AG149" s="105"/>
      <c r="AH149" s="105"/>
      <c r="AI149" s="105"/>
      <c r="AJ149" s="105"/>
    </row>
    <row r="150" spans="5:36" s="76" customFormat="1" ht="20.25">
      <c r="E150" s="87"/>
      <c r="N150" s="128"/>
      <c r="O150" s="232"/>
      <c r="P150" s="105"/>
      <c r="Q150" s="105"/>
      <c r="R150" s="105"/>
      <c r="S150" s="105"/>
      <c r="T150" s="105"/>
      <c r="U150" s="105"/>
      <c r="V150" s="105"/>
      <c r="W150" s="105"/>
      <c r="X150" s="105"/>
      <c r="Y150" s="105"/>
      <c r="Z150" s="105"/>
      <c r="AA150" s="105"/>
      <c r="AB150" s="105"/>
      <c r="AC150" s="105"/>
      <c r="AD150" s="105"/>
      <c r="AE150" s="105"/>
      <c r="AF150" s="105"/>
      <c r="AG150" s="105"/>
      <c r="AH150" s="105"/>
      <c r="AI150" s="105"/>
      <c r="AJ150" s="105"/>
    </row>
    <row r="151" spans="5:36" s="76" customFormat="1" ht="20.25">
      <c r="E151" s="87"/>
      <c r="N151" s="128"/>
      <c r="O151" s="232"/>
      <c r="P151" s="105"/>
      <c r="Q151" s="105"/>
      <c r="R151" s="105"/>
      <c r="S151" s="105"/>
      <c r="T151" s="105"/>
      <c r="U151" s="105"/>
      <c r="V151" s="105"/>
      <c r="W151" s="105"/>
      <c r="X151" s="105"/>
      <c r="Y151" s="105"/>
      <c r="Z151" s="105"/>
      <c r="AA151" s="105"/>
      <c r="AB151" s="105"/>
      <c r="AC151" s="105"/>
      <c r="AD151" s="105"/>
      <c r="AE151" s="105"/>
      <c r="AF151" s="105"/>
      <c r="AG151" s="105"/>
      <c r="AH151" s="105"/>
      <c r="AI151" s="105"/>
      <c r="AJ151" s="105"/>
    </row>
    <row r="152" spans="5:36" s="76" customFormat="1" ht="20.25">
      <c r="E152" s="87"/>
      <c r="N152" s="128"/>
      <c r="O152" s="232"/>
      <c r="P152" s="105"/>
      <c r="Q152" s="105"/>
      <c r="R152" s="105"/>
      <c r="S152" s="105"/>
      <c r="T152" s="105"/>
      <c r="U152" s="105"/>
      <c r="V152" s="105"/>
      <c r="W152" s="105"/>
      <c r="X152" s="105"/>
      <c r="Y152" s="105"/>
      <c r="Z152" s="105"/>
      <c r="AA152" s="105"/>
      <c r="AB152" s="105"/>
      <c r="AC152" s="105"/>
      <c r="AD152" s="105"/>
      <c r="AE152" s="105"/>
      <c r="AF152" s="105"/>
      <c r="AG152" s="105"/>
      <c r="AH152" s="105"/>
      <c r="AI152" s="105"/>
      <c r="AJ152" s="105"/>
    </row>
    <row r="153" spans="5:36" s="76" customFormat="1" ht="20.25">
      <c r="E153" s="87"/>
      <c r="N153" s="128"/>
      <c r="O153" s="232"/>
      <c r="P153" s="105"/>
      <c r="Q153" s="105"/>
      <c r="R153" s="105"/>
      <c r="S153" s="105"/>
      <c r="T153" s="105"/>
      <c r="U153" s="105"/>
      <c r="V153" s="105"/>
      <c r="W153" s="105"/>
      <c r="X153" s="105"/>
      <c r="Y153" s="105"/>
      <c r="Z153" s="105"/>
      <c r="AA153" s="105"/>
      <c r="AB153" s="105"/>
      <c r="AC153" s="105"/>
      <c r="AD153" s="105"/>
      <c r="AE153" s="105"/>
      <c r="AF153" s="105"/>
      <c r="AG153" s="105"/>
      <c r="AH153" s="105"/>
      <c r="AI153" s="105"/>
      <c r="AJ153" s="105"/>
    </row>
    <row r="154" spans="5:36" s="76" customFormat="1" ht="20.25">
      <c r="E154" s="87"/>
      <c r="N154" s="128"/>
      <c r="O154" s="232"/>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row>
    <row r="155" spans="5:36" s="76" customFormat="1" ht="20.25">
      <c r="E155" s="87"/>
      <c r="N155" s="128"/>
      <c r="O155" s="232"/>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row>
    <row r="156" spans="5:36" s="76" customFormat="1" ht="20.25">
      <c r="E156" s="87"/>
      <c r="N156" s="128"/>
      <c r="O156" s="232"/>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row>
    <row r="157" spans="5:36" s="76" customFormat="1" ht="20.25">
      <c r="E157" s="87"/>
      <c r="N157" s="128"/>
      <c r="O157" s="232"/>
      <c r="P157" s="105"/>
      <c r="Q157" s="105"/>
      <c r="R157" s="105"/>
      <c r="S157" s="105"/>
      <c r="T157" s="105"/>
      <c r="U157" s="105"/>
      <c r="V157" s="105"/>
      <c r="W157" s="105"/>
      <c r="X157" s="105"/>
      <c r="Y157" s="105"/>
      <c r="Z157" s="105"/>
      <c r="AA157" s="105"/>
      <c r="AB157" s="105"/>
      <c r="AC157" s="105"/>
      <c r="AD157" s="105"/>
      <c r="AE157" s="105"/>
      <c r="AF157" s="105"/>
      <c r="AG157" s="105"/>
      <c r="AH157" s="105"/>
      <c r="AI157" s="105"/>
      <c r="AJ157" s="105"/>
    </row>
    <row r="158" spans="5:36" s="76" customFormat="1" ht="20.25">
      <c r="E158" s="87"/>
      <c r="N158" s="128"/>
      <c r="O158" s="232"/>
      <c r="P158" s="105"/>
      <c r="Q158" s="105"/>
      <c r="R158" s="105"/>
      <c r="S158" s="105"/>
      <c r="T158" s="105"/>
      <c r="U158" s="105"/>
      <c r="V158" s="105"/>
      <c r="W158" s="105"/>
      <c r="X158" s="105"/>
      <c r="Y158" s="105"/>
      <c r="Z158" s="105"/>
      <c r="AA158" s="105"/>
      <c r="AB158" s="105"/>
      <c r="AC158" s="105"/>
      <c r="AD158" s="105"/>
      <c r="AE158" s="105"/>
      <c r="AF158" s="105"/>
      <c r="AG158" s="105"/>
      <c r="AH158" s="105"/>
      <c r="AI158" s="105"/>
      <c r="AJ158" s="105"/>
    </row>
    <row r="159" spans="5:36" s="76" customFormat="1" ht="20.25">
      <c r="E159" s="87"/>
      <c r="N159" s="128"/>
      <c r="O159" s="232"/>
      <c r="P159" s="105"/>
      <c r="Q159" s="105"/>
      <c r="R159" s="105"/>
      <c r="S159" s="105"/>
      <c r="T159" s="105"/>
      <c r="U159" s="105"/>
      <c r="V159" s="105"/>
      <c r="W159" s="105"/>
      <c r="X159" s="105"/>
      <c r="Y159" s="105"/>
      <c r="Z159" s="105"/>
      <c r="AA159" s="105"/>
      <c r="AB159" s="105"/>
      <c r="AC159" s="105"/>
      <c r="AD159" s="105"/>
      <c r="AE159" s="105"/>
      <c r="AF159" s="105"/>
      <c r="AG159" s="105"/>
      <c r="AH159" s="105"/>
      <c r="AI159" s="105"/>
      <c r="AJ159" s="105"/>
    </row>
    <row r="160" spans="5:36" s="76" customFormat="1" ht="20.25">
      <c r="E160" s="87"/>
      <c r="N160" s="128"/>
      <c r="O160" s="232"/>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row>
    <row r="161" spans="5:36" s="76" customFormat="1" ht="20.25">
      <c r="E161" s="87"/>
      <c r="N161" s="128"/>
      <c r="O161" s="232"/>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row>
    <row r="162" spans="5:36" s="76" customFormat="1" ht="20.25">
      <c r="E162" s="87"/>
      <c r="N162" s="128"/>
      <c r="O162" s="232"/>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row>
    <row r="163" spans="5:36" s="76" customFormat="1" ht="20.25">
      <c r="E163" s="87"/>
      <c r="N163" s="128"/>
      <c r="O163" s="232"/>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row>
    <row r="164" spans="5:36" s="76" customFormat="1" ht="20.25">
      <c r="E164" s="87"/>
      <c r="N164" s="128"/>
      <c r="O164" s="232"/>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row>
    <row r="165" spans="5:36" s="76" customFormat="1" ht="20.25">
      <c r="E165" s="87"/>
      <c r="N165" s="128"/>
      <c r="O165" s="232"/>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row>
    <row r="166" spans="5:36" s="76" customFormat="1" ht="20.25">
      <c r="E166" s="87"/>
      <c r="N166" s="128"/>
      <c r="O166" s="232"/>
      <c r="P166" s="105"/>
      <c r="Q166" s="105"/>
      <c r="R166" s="105"/>
      <c r="S166" s="105"/>
      <c r="T166" s="105"/>
      <c r="U166" s="105"/>
      <c r="V166" s="105"/>
      <c r="W166" s="105"/>
      <c r="X166" s="105"/>
      <c r="Y166" s="105"/>
      <c r="Z166" s="105"/>
      <c r="AA166" s="105"/>
      <c r="AB166" s="105"/>
      <c r="AC166" s="105"/>
      <c r="AD166" s="105"/>
      <c r="AE166" s="105"/>
      <c r="AF166" s="105"/>
      <c r="AG166" s="105"/>
      <c r="AH166" s="105"/>
      <c r="AI166" s="105"/>
      <c r="AJ166" s="105"/>
    </row>
    <row r="167" spans="5:36" s="76" customFormat="1" ht="20.25">
      <c r="E167" s="87"/>
      <c r="N167" s="128"/>
      <c r="O167" s="232"/>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row>
    <row r="168" spans="5:36" s="76" customFormat="1" ht="20.25">
      <c r="E168" s="87"/>
      <c r="N168" s="128"/>
      <c r="O168" s="232"/>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row>
    <row r="169" spans="5:36" s="76" customFormat="1" ht="20.25">
      <c r="E169" s="87"/>
      <c r="N169" s="128"/>
      <c r="O169" s="232"/>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row>
    <row r="170" spans="5:36" s="76" customFormat="1" ht="20.25">
      <c r="E170" s="87"/>
      <c r="N170" s="128"/>
      <c r="O170" s="232"/>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row>
    <row r="171" spans="5:36" s="76" customFormat="1" ht="20.25">
      <c r="E171" s="87"/>
      <c r="N171" s="128"/>
      <c r="O171" s="232"/>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row>
    <row r="172" spans="5:36" s="76" customFormat="1" ht="20.25">
      <c r="E172" s="87"/>
      <c r="N172" s="128"/>
      <c r="O172" s="232"/>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row>
    <row r="173" spans="5:36" s="76" customFormat="1" ht="20.25">
      <c r="E173" s="87"/>
      <c r="N173" s="128"/>
      <c r="O173" s="232"/>
      <c r="P173" s="105"/>
      <c r="Q173" s="105"/>
      <c r="R173" s="105"/>
      <c r="S173" s="105"/>
      <c r="T173" s="105"/>
      <c r="U173" s="105"/>
      <c r="V173" s="105"/>
      <c r="W173" s="105"/>
      <c r="X173" s="105"/>
      <c r="Y173" s="105"/>
      <c r="Z173" s="105"/>
      <c r="AA173" s="105"/>
      <c r="AB173" s="105"/>
      <c r="AC173" s="105"/>
      <c r="AD173" s="105"/>
      <c r="AE173" s="105"/>
      <c r="AF173" s="105"/>
      <c r="AG173" s="105"/>
      <c r="AH173" s="105"/>
      <c r="AI173" s="105"/>
      <c r="AJ173" s="105"/>
    </row>
    <row r="174" spans="5:36" s="76" customFormat="1" ht="20.25">
      <c r="E174" s="87"/>
      <c r="N174" s="128"/>
      <c r="O174" s="232"/>
      <c r="P174" s="105"/>
      <c r="Q174" s="105"/>
      <c r="R174" s="105"/>
      <c r="S174" s="105"/>
      <c r="T174" s="105"/>
      <c r="U174" s="105"/>
      <c r="V174" s="105"/>
      <c r="W174" s="105"/>
      <c r="X174" s="105"/>
      <c r="Y174" s="105"/>
      <c r="Z174" s="105"/>
      <c r="AA174" s="105"/>
      <c r="AB174" s="105"/>
      <c r="AC174" s="105"/>
      <c r="AD174" s="105"/>
      <c r="AE174" s="105"/>
      <c r="AF174" s="105"/>
      <c r="AG174" s="105"/>
      <c r="AH174" s="105"/>
      <c r="AI174" s="105"/>
      <c r="AJ174" s="105"/>
    </row>
    <row r="175" spans="5:36" s="76" customFormat="1" ht="20.25">
      <c r="E175" s="87"/>
      <c r="N175" s="128"/>
      <c r="O175" s="232"/>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row>
    <row r="176" spans="5:36" s="76" customFormat="1" ht="20.25">
      <c r="E176" s="87"/>
      <c r="N176" s="128"/>
      <c r="O176" s="232"/>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row>
    <row r="177" spans="5:36" s="76" customFormat="1" ht="20.25">
      <c r="E177" s="87"/>
      <c r="N177" s="128"/>
      <c r="O177" s="232"/>
      <c r="P177" s="105"/>
      <c r="Q177" s="105"/>
      <c r="R177" s="105"/>
      <c r="S177" s="105"/>
      <c r="T177" s="105"/>
      <c r="U177" s="105"/>
      <c r="V177" s="105"/>
      <c r="W177" s="105"/>
      <c r="X177" s="105"/>
      <c r="Y177" s="105"/>
      <c r="Z177" s="105"/>
      <c r="AA177" s="105"/>
      <c r="AB177" s="105"/>
      <c r="AC177" s="105"/>
      <c r="AD177" s="105"/>
      <c r="AE177" s="105"/>
      <c r="AF177" s="105"/>
      <c r="AG177" s="105"/>
      <c r="AH177" s="105"/>
      <c r="AI177" s="105"/>
      <c r="AJ177" s="105"/>
    </row>
    <row r="178" spans="5:36" s="76" customFormat="1" ht="20.25">
      <c r="E178" s="87"/>
      <c r="N178" s="128"/>
      <c r="O178" s="232"/>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row>
    <row r="179" spans="5:36" s="76" customFormat="1" ht="20.25">
      <c r="E179" s="87"/>
      <c r="N179" s="128"/>
      <c r="O179" s="232"/>
      <c r="P179" s="105"/>
      <c r="Q179" s="105"/>
      <c r="R179" s="105"/>
      <c r="S179" s="105"/>
      <c r="T179" s="105"/>
      <c r="U179" s="105"/>
      <c r="V179" s="105"/>
      <c r="W179" s="105"/>
      <c r="X179" s="105"/>
      <c r="Y179" s="105"/>
      <c r="Z179" s="105"/>
      <c r="AA179" s="105"/>
      <c r="AB179" s="105"/>
      <c r="AC179" s="105"/>
      <c r="AD179" s="105"/>
      <c r="AE179" s="105"/>
      <c r="AF179" s="105"/>
      <c r="AG179" s="105"/>
      <c r="AH179" s="105"/>
      <c r="AI179" s="105"/>
      <c r="AJ179" s="105"/>
    </row>
    <row r="180" spans="5:36" s="76" customFormat="1" ht="20.25">
      <c r="E180" s="87"/>
      <c r="N180" s="128"/>
      <c r="O180" s="232"/>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row>
    <row r="181" spans="5:36" s="76" customFormat="1" ht="20.25">
      <c r="E181" s="87"/>
      <c r="N181" s="128"/>
      <c r="O181" s="232"/>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row>
    <row r="182" spans="5:36" s="76" customFormat="1" ht="20.25">
      <c r="E182" s="87"/>
      <c r="N182" s="128"/>
      <c r="O182" s="232"/>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row>
    <row r="183" spans="5:36" s="76" customFormat="1" ht="20.25">
      <c r="E183" s="87"/>
      <c r="N183" s="128"/>
      <c r="O183" s="232"/>
      <c r="P183" s="105"/>
      <c r="Q183" s="105"/>
      <c r="R183" s="105"/>
      <c r="S183" s="105"/>
      <c r="T183" s="105"/>
      <c r="U183" s="105"/>
      <c r="V183" s="105"/>
      <c r="W183" s="105"/>
      <c r="X183" s="105"/>
      <c r="Y183" s="105"/>
      <c r="Z183" s="105"/>
      <c r="AA183" s="105"/>
      <c r="AB183" s="105"/>
      <c r="AC183" s="105"/>
      <c r="AD183" s="105"/>
      <c r="AE183" s="105"/>
      <c r="AF183" s="105"/>
      <c r="AG183" s="105"/>
      <c r="AH183" s="105"/>
      <c r="AI183" s="105"/>
      <c r="AJ183" s="105"/>
    </row>
    <row r="184" spans="5:36" s="76" customFormat="1" ht="20.25">
      <c r="E184" s="87"/>
      <c r="N184" s="128"/>
      <c r="O184" s="232"/>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row>
    <row r="185" spans="5:36" s="76" customFormat="1" ht="20.25">
      <c r="E185" s="87"/>
      <c r="N185" s="128"/>
      <c r="O185" s="232"/>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row>
    <row r="186" spans="5:36" s="76" customFormat="1" ht="20.25">
      <c r="E186" s="87"/>
      <c r="N186" s="128"/>
      <c r="O186" s="232"/>
      <c r="P186" s="105"/>
      <c r="Q186" s="105"/>
      <c r="R186" s="105"/>
      <c r="S186" s="105"/>
      <c r="T186" s="105"/>
      <c r="U186" s="105"/>
      <c r="V186" s="105"/>
      <c r="W186" s="105"/>
      <c r="X186" s="105"/>
      <c r="Y186" s="105"/>
      <c r="Z186" s="105"/>
      <c r="AA186" s="105"/>
      <c r="AB186" s="105"/>
      <c r="AC186" s="105"/>
      <c r="AD186" s="105"/>
      <c r="AE186" s="105"/>
      <c r="AF186" s="105"/>
      <c r="AG186" s="105"/>
      <c r="AH186" s="105"/>
      <c r="AI186" s="105"/>
      <c r="AJ186" s="105"/>
    </row>
    <row r="187" spans="5:36" s="76" customFormat="1" ht="20.25">
      <c r="E187" s="87"/>
      <c r="N187" s="128"/>
      <c r="O187" s="232"/>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row>
    <row r="188" spans="5:36" s="76" customFormat="1" ht="20.25">
      <c r="E188" s="87"/>
      <c r="N188" s="128"/>
      <c r="O188" s="232"/>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row>
    <row r="189" spans="5:36" s="76" customFormat="1" ht="20.25">
      <c r="E189" s="87"/>
      <c r="N189" s="128"/>
      <c r="O189" s="232"/>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row>
    <row r="190" spans="5:36" s="76" customFormat="1" ht="20.25">
      <c r="E190" s="87"/>
      <c r="N190" s="128"/>
      <c r="O190" s="232"/>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row>
    <row r="191" spans="5:36" s="76" customFormat="1" ht="20.25">
      <c r="E191" s="87"/>
      <c r="N191" s="128"/>
      <c r="O191" s="232"/>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row>
    <row r="192" spans="5:36" s="76" customFormat="1" ht="20.25">
      <c r="E192" s="87"/>
      <c r="N192" s="128"/>
      <c r="O192" s="232"/>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row>
    <row r="193" spans="5:36" s="76" customFormat="1" ht="20.25">
      <c r="E193" s="87"/>
      <c r="N193" s="128"/>
      <c r="O193" s="232"/>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row>
    <row r="194" spans="5:36" s="76" customFormat="1" ht="20.25">
      <c r="E194" s="87"/>
      <c r="N194" s="128"/>
      <c r="O194" s="232"/>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row>
    <row r="195" spans="5:36" s="76" customFormat="1" ht="20.25">
      <c r="E195" s="87"/>
      <c r="N195" s="128"/>
      <c r="O195" s="232"/>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row>
    <row r="196" spans="5:36" s="76" customFormat="1" ht="20.25">
      <c r="E196" s="87"/>
      <c r="N196" s="128"/>
      <c r="O196" s="232"/>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row>
    <row r="197" spans="5:36" s="76" customFormat="1" ht="20.25">
      <c r="E197" s="87"/>
      <c r="N197" s="128"/>
      <c r="O197" s="232"/>
      <c r="P197" s="105"/>
      <c r="Q197" s="105"/>
      <c r="R197" s="105"/>
      <c r="S197" s="105"/>
      <c r="T197" s="105"/>
      <c r="U197" s="105"/>
      <c r="V197" s="105"/>
      <c r="W197" s="105"/>
      <c r="X197" s="105"/>
      <c r="Y197" s="105"/>
      <c r="Z197" s="105"/>
      <c r="AA197" s="105"/>
      <c r="AB197" s="105"/>
      <c r="AC197" s="105"/>
      <c r="AD197" s="105"/>
      <c r="AE197" s="105"/>
      <c r="AF197" s="105"/>
      <c r="AG197" s="105"/>
      <c r="AH197" s="105"/>
      <c r="AI197" s="105"/>
      <c r="AJ197" s="105"/>
    </row>
    <row r="198" spans="5:36" s="76" customFormat="1" ht="20.25">
      <c r="E198" s="87"/>
      <c r="N198" s="128"/>
      <c r="O198" s="232"/>
      <c r="P198" s="105"/>
      <c r="Q198" s="105"/>
      <c r="R198" s="105"/>
      <c r="S198" s="105"/>
      <c r="T198" s="105"/>
      <c r="U198" s="105"/>
      <c r="V198" s="105"/>
      <c r="W198" s="105"/>
      <c r="X198" s="105"/>
      <c r="Y198" s="105"/>
      <c r="Z198" s="105"/>
      <c r="AA198" s="105"/>
      <c r="AB198" s="105"/>
      <c r="AC198" s="105"/>
      <c r="AD198" s="105"/>
      <c r="AE198" s="105"/>
      <c r="AF198" s="105"/>
      <c r="AG198" s="105"/>
      <c r="AH198" s="105"/>
      <c r="AI198" s="105"/>
      <c r="AJ198" s="105"/>
    </row>
    <row r="199" spans="5:36" s="2" customFormat="1">
      <c r="E199" s="47"/>
      <c r="N199" s="127"/>
      <c r="O199" s="230"/>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7"/>
      <c r="O200" s="230"/>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7"/>
      <c r="O201" s="230"/>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7"/>
      <c r="O202" s="230"/>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7"/>
      <c r="O203" s="230"/>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7"/>
      <c r="O204" s="230"/>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7"/>
      <c r="O205" s="230"/>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7"/>
      <c r="O206" s="230"/>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7"/>
      <c r="O207" s="230"/>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7"/>
      <c r="O208" s="230"/>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7"/>
      <c r="O209" s="230"/>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7"/>
      <c r="O210" s="230"/>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7"/>
      <c r="O211" s="230"/>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7"/>
      <c r="O212" s="230"/>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7"/>
      <c r="O213" s="230"/>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7"/>
      <c r="O214" s="230"/>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7"/>
      <c r="O215" s="230"/>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7"/>
      <c r="O216" s="230"/>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7"/>
      <c r="O217" s="230"/>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7"/>
      <c r="O218" s="230"/>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7"/>
      <c r="O219" s="230"/>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7"/>
      <c r="O220" s="230"/>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7"/>
      <c r="O221" s="230"/>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7"/>
      <c r="O222" s="230"/>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7"/>
      <c r="O223" s="230"/>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7"/>
      <c r="O224" s="230"/>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7"/>
      <c r="O225" s="230"/>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7"/>
      <c r="O226" s="230"/>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7"/>
      <c r="O227" s="230"/>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7"/>
      <c r="O228" s="230"/>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7"/>
      <c r="O229" s="230"/>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7"/>
      <c r="O230" s="230"/>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7"/>
      <c r="O231" s="230"/>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7"/>
      <c r="O232" s="230"/>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7"/>
      <c r="O233" s="230"/>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7"/>
      <c r="O234" s="230"/>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7"/>
      <c r="O235" s="230"/>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7"/>
      <c r="O236" s="230"/>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7"/>
      <c r="O237" s="230"/>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7"/>
      <c r="O238" s="230"/>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7"/>
      <c r="O239" s="230"/>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7"/>
      <c r="O240" s="230"/>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7"/>
      <c r="O241" s="230"/>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7"/>
      <c r="O242" s="230"/>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7"/>
      <c r="O243" s="230"/>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7"/>
      <c r="O244" s="230"/>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7"/>
      <c r="O245" s="230"/>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7"/>
      <c r="O246" s="230"/>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7"/>
      <c r="O247" s="230"/>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7"/>
      <c r="O248" s="230"/>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7"/>
      <c r="O249" s="230"/>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7"/>
      <c r="O250" s="230"/>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7"/>
      <c r="O251" s="230"/>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7"/>
      <c r="O252" s="230"/>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7"/>
      <c r="O253" s="230"/>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7"/>
      <c r="O254" s="230"/>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7"/>
      <c r="O255" s="230"/>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7"/>
      <c r="O256" s="230"/>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7"/>
      <c r="O257" s="230"/>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7"/>
      <c r="O258" s="230"/>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7"/>
      <c r="O259" s="230"/>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7"/>
      <c r="O260" s="230"/>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7"/>
      <c r="O261" s="230"/>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7"/>
      <c r="O262" s="230"/>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7"/>
      <c r="O263" s="230"/>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7"/>
      <c r="O264" s="230"/>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7"/>
      <c r="O265" s="230"/>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7"/>
      <c r="O266" s="230"/>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7"/>
      <c r="O267" s="230"/>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7"/>
      <c r="O268" s="230"/>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7"/>
      <c r="O269" s="230"/>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7"/>
      <c r="O270" s="230"/>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7"/>
      <c r="O271" s="230"/>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7"/>
      <c r="O272" s="230"/>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7"/>
      <c r="O273" s="230"/>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7"/>
      <c r="O274" s="230"/>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7"/>
      <c r="O275" s="230"/>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7"/>
      <c r="O276" s="230"/>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7"/>
      <c r="O277" s="230"/>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7"/>
      <c r="O278" s="230"/>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7"/>
      <c r="O279" s="230"/>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7"/>
      <c r="O280" s="230"/>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7"/>
      <c r="O281" s="230"/>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7"/>
      <c r="O282" s="230"/>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7"/>
      <c r="O283" s="230"/>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7"/>
      <c r="O284" s="230"/>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7"/>
      <c r="O285" s="230"/>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7"/>
      <c r="O286" s="230"/>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7"/>
      <c r="O287" s="230"/>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7"/>
      <c r="O288" s="230"/>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7"/>
      <c r="O289" s="230"/>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7"/>
      <c r="O290" s="230"/>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7"/>
      <c r="O291" s="230"/>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7"/>
      <c r="O292" s="230"/>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7"/>
      <c r="O293" s="230"/>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7"/>
      <c r="O294" s="230"/>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7"/>
      <c r="O295" s="230"/>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7"/>
      <c r="O296" s="230"/>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7"/>
      <c r="O297" s="230"/>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7"/>
      <c r="O298" s="230"/>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7"/>
      <c r="O299" s="230"/>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7"/>
      <c r="O300" s="230"/>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7"/>
      <c r="O301" s="230"/>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7"/>
      <c r="O302" s="230"/>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7"/>
      <c r="O303" s="230"/>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7"/>
      <c r="O304" s="230"/>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7"/>
      <c r="O305" s="230"/>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7"/>
      <c r="O306" s="230"/>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7"/>
      <c r="O307" s="230"/>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7"/>
      <c r="O308" s="230"/>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7"/>
      <c r="O309" s="230"/>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7"/>
      <c r="O310" s="230"/>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7"/>
      <c r="O311" s="230"/>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7"/>
      <c r="O312" s="230"/>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7"/>
      <c r="O313" s="230"/>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7"/>
      <c r="O314" s="230"/>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7"/>
      <c r="O315" s="230"/>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7"/>
      <c r="O316" s="230"/>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7"/>
      <c r="O317" s="230"/>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7"/>
      <c r="O318" s="230"/>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7"/>
      <c r="O319" s="230"/>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7"/>
      <c r="O320" s="230"/>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7"/>
      <c r="O321" s="230"/>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7"/>
      <c r="O322" s="230"/>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7"/>
      <c r="O323" s="230"/>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7"/>
      <c r="O324" s="230"/>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7"/>
      <c r="O325" s="230"/>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7"/>
      <c r="O326" s="230"/>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7"/>
      <c r="O327" s="230"/>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7"/>
      <c r="O328" s="230"/>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7"/>
      <c r="O329" s="230"/>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7"/>
      <c r="O330" s="230"/>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7"/>
      <c r="O331" s="230"/>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7"/>
      <c r="O332" s="230"/>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7"/>
      <c r="O333" s="230"/>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7"/>
      <c r="O334" s="230"/>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7"/>
      <c r="O335" s="230"/>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7"/>
      <c r="O336" s="230"/>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7"/>
      <c r="O337" s="230"/>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7"/>
      <c r="O338" s="230"/>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7"/>
      <c r="O339" s="230"/>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7"/>
      <c r="O340" s="230"/>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7"/>
      <c r="O341" s="230"/>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7"/>
      <c r="O342" s="230"/>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7"/>
      <c r="O343" s="230"/>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7"/>
      <c r="O344" s="230"/>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7"/>
      <c r="O345" s="230"/>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7"/>
      <c r="O346" s="230"/>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7"/>
      <c r="O347" s="230"/>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7"/>
      <c r="O348" s="230"/>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7"/>
      <c r="O349" s="230"/>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7"/>
      <c r="O350" s="230"/>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7"/>
      <c r="O351" s="230"/>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7"/>
      <c r="O352" s="230"/>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7"/>
      <c r="O353" s="230"/>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7"/>
      <c r="O354" s="230"/>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7"/>
      <c r="O355" s="230"/>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7"/>
      <c r="O356" s="230"/>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7"/>
      <c r="O357" s="230"/>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7"/>
      <c r="O358" s="230"/>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7"/>
      <c r="O359" s="230"/>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7"/>
      <c r="O360" s="230"/>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7"/>
      <c r="O361" s="230"/>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7"/>
      <c r="O362" s="230"/>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7"/>
      <c r="O363" s="230"/>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7"/>
      <c r="O364" s="230"/>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7"/>
      <c r="O365" s="230"/>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7"/>
      <c r="O366" s="230"/>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7"/>
      <c r="O367" s="230"/>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7"/>
      <c r="O368" s="230"/>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7"/>
      <c r="O369" s="230"/>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7"/>
      <c r="O370" s="230"/>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7"/>
      <c r="O371" s="230"/>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7"/>
      <c r="O372" s="230"/>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7"/>
      <c r="O373" s="230"/>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7"/>
      <c r="O374" s="230"/>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7"/>
      <c r="O375" s="230"/>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7"/>
      <c r="O376" s="230"/>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7"/>
      <c r="O377" s="230"/>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7"/>
      <c r="O378" s="230"/>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7"/>
      <c r="O379" s="230"/>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7"/>
      <c r="O380" s="230"/>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7"/>
      <c r="O381" s="230"/>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7"/>
      <c r="O382" s="230"/>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7"/>
      <c r="O383" s="230"/>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7"/>
      <c r="O384" s="230"/>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7"/>
      <c r="O385" s="230"/>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7"/>
      <c r="O386" s="230"/>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7"/>
      <c r="O387" s="230"/>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7"/>
      <c r="O388" s="230"/>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7"/>
      <c r="O389" s="230"/>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7"/>
      <c r="O390" s="230"/>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7"/>
      <c r="O391" s="230"/>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7"/>
      <c r="O392" s="230"/>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7"/>
      <c r="O393" s="230"/>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7"/>
      <c r="O394" s="230"/>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7"/>
      <c r="O395" s="230"/>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7"/>
      <c r="O396" s="230"/>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7"/>
      <c r="O397" s="230"/>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7"/>
      <c r="O398" s="230"/>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7"/>
      <c r="O399" s="230"/>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7"/>
      <c r="O400" s="230"/>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7"/>
      <c r="O401" s="230"/>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7"/>
      <c r="O402" s="230"/>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7"/>
      <c r="O403" s="230"/>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7"/>
      <c r="O404" s="230"/>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7"/>
      <c r="O405" s="230"/>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7"/>
      <c r="O406" s="230"/>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7"/>
      <c r="O407" s="230"/>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7"/>
      <c r="O408" s="230"/>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7"/>
      <c r="O409" s="230"/>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7"/>
      <c r="O410" s="230"/>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7"/>
      <c r="O411" s="230"/>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7"/>
      <c r="O412" s="230"/>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7"/>
      <c r="O413" s="230"/>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7"/>
      <c r="O414" s="230"/>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7"/>
      <c r="O415" s="230"/>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7"/>
      <c r="O416" s="230"/>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7"/>
      <c r="O417" s="230"/>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7"/>
      <c r="O418" s="230"/>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7"/>
      <c r="O419" s="230"/>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7"/>
      <c r="O420" s="230"/>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7"/>
      <c r="O421" s="230"/>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7"/>
      <c r="O422" s="230"/>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7"/>
      <c r="O423" s="230"/>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7"/>
      <c r="O424" s="230"/>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7"/>
      <c r="O425" s="230"/>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7"/>
      <c r="O426" s="230"/>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7"/>
      <c r="O427" s="230"/>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7"/>
      <c r="O428" s="230"/>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7"/>
      <c r="O429" s="230"/>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7"/>
      <c r="O430" s="230"/>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7"/>
      <c r="O431" s="230"/>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7"/>
      <c r="O432" s="230"/>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7"/>
      <c r="O433" s="230"/>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7"/>
      <c r="O434" s="230"/>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7"/>
      <c r="O435" s="230"/>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7"/>
      <c r="O436" s="230"/>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7"/>
      <c r="O437" s="230"/>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7"/>
      <c r="O438" s="230"/>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7"/>
      <c r="O439" s="230"/>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7"/>
      <c r="O440" s="230"/>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7"/>
      <c r="O441" s="230"/>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7"/>
      <c r="O442" s="230"/>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7"/>
      <c r="O443" s="230"/>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7"/>
      <c r="O444" s="230"/>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7"/>
      <c r="O445" s="230"/>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7"/>
      <c r="O446" s="230"/>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7"/>
      <c r="O447" s="230"/>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7"/>
      <c r="O448" s="230"/>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7"/>
      <c r="O449" s="230"/>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7"/>
      <c r="O450" s="230"/>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7"/>
      <c r="O451" s="230"/>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7"/>
      <c r="O452" s="230"/>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7"/>
      <c r="O453" s="230"/>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7"/>
      <c r="O454" s="230"/>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7"/>
      <c r="O455" s="230"/>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7"/>
      <c r="O456" s="230"/>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7"/>
      <c r="O457" s="230"/>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7"/>
      <c r="O458" s="230"/>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7"/>
      <c r="O459" s="230"/>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7"/>
      <c r="O460" s="230"/>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7"/>
      <c r="O461" s="230"/>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7"/>
      <c r="O462" s="230"/>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7"/>
      <c r="O463" s="230"/>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7"/>
      <c r="O464" s="230"/>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7"/>
      <c r="O465" s="230"/>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7"/>
      <c r="O466" s="230"/>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7"/>
      <c r="O467" s="230"/>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7"/>
      <c r="O468" s="230"/>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7"/>
      <c r="O469" s="230"/>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7"/>
      <c r="O470" s="230"/>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7"/>
      <c r="O471" s="230"/>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7"/>
      <c r="O472" s="230"/>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7"/>
      <c r="O473" s="230"/>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7"/>
      <c r="O474" s="230"/>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7"/>
      <c r="O475" s="230"/>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7"/>
      <c r="O476" s="230"/>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7"/>
      <c r="O477" s="230"/>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7"/>
      <c r="O478" s="230"/>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7"/>
      <c r="O479" s="230"/>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7"/>
      <c r="O480" s="230"/>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7"/>
      <c r="O481" s="230"/>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7"/>
      <c r="O482" s="230"/>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7"/>
      <c r="O483" s="230"/>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7"/>
      <c r="O484" s="230"/>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7"/>
      <c r="O485" s="230"/>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7"/>
      <c r="O486" s="230"/>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7"/>
      <c r="O487" s="230"/>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7"/>
      <c r="O488" s="230"/>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7"/>
      <c r="O489" s="230"/>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7"/>
      <c r="O490" s="230"/>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7"/>
      <c r="O491" s="230"/>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7"/>
      <c r="O492" s="230"/>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7"/>
      <c r="O493" s="230"/>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7"/>
      <c r="O494" s="230"/>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7"/>
      <c r="O495" s="230"/>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7"/>
      <c r="O496" s="230"/>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7"/>
      <c r="O497" s="230"/>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7"/>
      <c r="O498" s="230"/>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7"/>
      <c r="O499" s="230"/>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7"/>
      <c r="O500" s="230"/>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7"/>
      <c r="O501" s="230"/>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7"/>
      <c r="O502" s="230"/>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7"/>
      <c r="O503" s="230"/>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7"/>
      <c r="O504" s="230"/>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7"/>
      <c r="O505" s="230"/>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7"/>
      <c r="O506" s="230"/>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7"/>
      <c r="O507" s="230"/>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7"/>
      <c r="O508" s="230"/>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7"/>
      <c r="O509" s="230"/>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7"/>
      <c r="O510" s="230"/>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7"/>
      <c r="O511" s="230"/>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7"/>
      <c r="O512" s="230"/>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7"/>
      <c r="O513" s="230"/>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7"/>
      <c r="O514" s="230"/>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7"/>
      <c r="O515" s="230"/>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7"/>
      <c r="O516" s="230"/>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7"/>
      <c r="O517" s="230"/>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7"/>
      <c r="O518" s="230"/>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7"/>
      <c r="O519" s="230"/>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7"/>
      <c r="O520" s="230"/>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7"/>
      <c r="O521" s="230"/>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7"/>
      <c r="O522" s="230"/>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7"/>
      <c r="O523" s="230"/>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7"/>
      <c r="O524" s="230"/>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7"/>
      <c r="O525" s="230"/>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7"/>
      <c r="O526" s="230"/>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7"/>
      <c r="O527" s="230"/>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7"/>
      <c r="O528" s="230"/>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7"/>
      <c r="O529" s="230"/>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7"/>
      <c r="O530" s="230"/>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7"/>
      <c r="O531" s="230"/>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7"/>
      <c r="O532" s="230"/>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7"/>
      <c r="O533" s="230"/>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7"/>
      <c r="O534" s="230"/>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7"/>
      <c r="O535" s="230"/>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7"/>
      <c r="O536" s="230"/>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7"/>
      <c r="O537" s="230"/>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7"/>
      <c r="O538" s="230"/>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7"/>
      <c r="O539" s="230"/>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7"/>
      <c r="O540" s="230"/>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7"/>
      <c r="O541" s="230"/>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7"/>
      <c r="O542" s="230"/>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7"/>
      <c r="O543" s="230"/>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7"/>
      <c r="O544" s="230"/>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7"/>
      <c r="O545" s="230"/>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7"/>
      <c r="O546" s="230"/>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7"/>
      <c r="O547" s="230"/>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7"/>
      <c r="O548" s="230"/>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7"/>
      <c r="O549" s="230"/>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7"/>
      <c r="O550" s="230"/>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7"/>
      <c r="O551" s="230"/>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7"/>
      <c r="O552" s="230"/>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7"/>
      <c r="O553" s="230"/>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7"/>
      <c r="O554" s="230"/>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7"/>
      <c r="O555" s="230"/>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7"/>
      <c r="O556" s="230"/>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7"/>
      <c r="O557" s="230"/>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7"/>
      <c r="O558" s="230"/>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7"/>
      <c r="O559" s="230"/>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7"/>
      <c r="O560" s="230"/>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7"/>
      <c r="O561" s="230"/>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7"/>
      <c r="O562" s="230"/>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7"/>
      <c r="O563" s="230"/>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7"/>
      <c r="O564" s="230"/>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7"/>
      <c r="O565" s="230"/>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7"/>
      <c r="O566" s="230"/>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7"/>
      <c r="O567" s="230"/>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7"/>
      <c r="O568" s="230"/>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7"/>
      <c r="O569" s="230"/>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7"/>
      <c r="O570" s="230"/>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7"/>
      <c r="O571" s="230"/>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7"/>
      <c r="O572" s="230"/>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7"/>
      <c r="O573" s="230"/>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7"/>
      <c r="O574" s="230"/>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7"/>
      <c r="O575" s="230"/>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7"/>
      <c r="O576" s="230"/>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7"/>
      <c r="O577" s="230"/>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7"/>
      <c r="O578" s="230"/>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7"/>
      <c r="O579" s="230"/>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7"/>
      <c r="O580" s="230"/>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7"/>
      <c r="O581" s="230"/>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7"/>
      <c r="O582" s="230"/>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7"/>
      <c r="O583" s="230"/>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7"/>
      <c r="O584" s="230"/>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7"/>
      <c r="O585" s="230"/>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7"/>
      <c r="O586" s="230"/>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7"/>
      <c r="O587" s="230"/>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7"/>
      <c r="O588" s="230"/>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7"/>
      <c r="O589" s="230"/>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7"/>
      <c r="O590" s="230"/>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7"/>
      <c r="O591" s="230"/>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7"/>
      <c r="O592" s="230"/>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7"/>
      <c r="O593" s="230"/>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7"/>
      <c r="O594" s="230"/>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7"/>
      <c r="O595" s="230"/>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7"/>
      <c r="O596" s="230"/>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7"/>
      <c r="O597" s="230"/>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7"/>
      <c r="O598" s="230"/>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7"/>
      <c r="O599" s="230"/>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7"/>
      <c r="O600" s="230"/>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7"/>
      <c r="O601" s="230"/>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7"/>
      <c r="O602" s="230"/>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7"/>
      <c r="O603" s="230"/>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7"/>
      <c r="O604" s="230"/>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7"/>
      <c r="O605" s="230"/>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7"/>
      <c r="O606" s="230"/>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7"/>
      <c r="O607" s="230"/>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7"/>
      <c r="O608" s="230"/>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7"/>
      <c r="O609" s="230"/>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7"/>
      <c r="O610" s="230"/>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7"/>
      <c r="O611" s="230"/>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7"/>
      <c r="O612" s="230"/>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7"/>
      <c r="O613" s="230"/>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7"/>
      <c r="O614" s="230"/>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7"/>
      <c r="O615" s="230"/>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7"/>
      <c r="O616" s="230"/>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7"/>
      <c r="O617" s="230"/>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7"/>
      <c r="O618" s="230"/>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7"/>
      <c r="O619" s="230"/>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7"/>
      <c r="O620" s="230"/>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7"/>
      <c r="O621" s="230"/>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7"/>
      <c r="O622" s="230"/>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7"/>
      <c r="O623" s="230"/>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7"/>
      <c r="O624" s="230"/>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7"/>
      <c r="O625" s="230"/>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7"/>
      <c r="O626" s="230"/>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7"/>
      <c r="O627" s="230"/>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7"/>
      <c r="O628" s="230"/>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7"/>
      <c r="O629" s="230"/>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7"/>
      <c r="O630" s="230"/>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7"/>
      <c r="O631" s="230"/>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7"/>
      <c r="O632" s="230"/>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7"/>
      <c r="O633" s="230"/>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7"/>
      <c r="O634" s="230"/>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7"/>
      <c r="O635" s="230"/>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7"/>
      <c r="O636" s="230"/>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7"/>
      <c r="O637" s="230"/>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7"/>
      <c r="O638" s="230"/>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7"/>
      <c r="O639" s="230"/>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7"/>
      <c r="O640" s="230"/>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7"/>
      <c r="O641" s="230"/>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7"/>
      <c r="O642" s="230"/>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7"/>
      <c r="O643" s="230"/>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7"/>
      <c r="O644" s="230"/>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7"/>
      <c r="O645" s="230"/>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7"/>
      <c r="O646" s="230"/>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7"/>
      <c r="O647" s="230"/>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7"/>
      <c r="O648" s="230"/>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7"/>
      <c r="O649" s="230"/>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7"/>
      <c r="O650" s="230"/>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7"/>
      <c r="O651" s="230"/>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7"/>
      <c r="O652" s="230"/>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7"/>
      <c r="O653" s="230"/>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7"/>
      <c r="O654" s="230"/>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7"/>
      <c r="O655" s="230"/>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7"/>
      <c r="O656" s="230"/>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7"/>
      <c r="O657" s="230"/>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7"/>
      <c r="O658" s="230"/>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7"/>
      <c r="O659" s="230"/>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7"/>
      <c r="O660" s="230"/>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7"/>
      <c r="O661" s="230"/>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7"/>
      <c r="O662" s="230"/>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7"/>
      <c r="O663" s="230"/>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7"/>
      <c r="O664" s="230"/>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7"/>
      <c r="O665" s="230"/>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7"/>
      <c r="O666" s="230"/>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7"/>
      <c r="O667" s="230"/>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7"/>
      <c r="O668" s="230"/>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7"/>
      <c r="O669" s="230"/>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7"/>
      <c r="O670" s="230"/>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7"/>
      <c r="O671" s="230"/>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7"/>
      <c r="O672" s="230"/>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7"/>
      <c r="O673" s="230"/>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7"/>
      <c r="O674" s="230"/>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7"/>
      <c r="O675" s="230"/>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7"/>
      <c r="O676" s="230"/>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7"/>
      <c r="O677" s="230"/>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7"/>
      <c r="O678" s="230"/>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7"/>
      <c r="O679" s="230"/>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7"/>
      <c r="O680" s="230"/>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7"/>
      <c r="O681" s="230"/>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7"/>
      <c r="O682" s="230"/>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7"/>
      <c r="O683" s="230"/>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7"/>
      <c r="O684" s="230"/>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7"/>
      <c r="O685" s="230"/>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7"/>
      <c r="O686" s="230"/>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7"/>
      <c r="O687" s="230"/>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7"/>
      <c r="O688" s="230"/>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7"/>
      <c r="O689" s="230"/>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7"/>
      <c r="O690" s="230"/>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7"/>
      <c r="O691" s="230"/>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7"/>
      <c r="O692" s="230"/>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7"/>
      <c r="O693" s="230"/>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7"/>
      <c r="O694" s="230"/>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7"/>
      <c r="O695" s="230"/>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7"/>
      <c r="O696" s="230"/>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7"/>
      <c r="O697" s="230"/>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7"/>
      <c r="O698" s="230"/>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7"/>
      <c r="O699" s="230"/>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7"/>
      <c r="O700" s="230"/>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7"/>
      <c r="O701" s="230"/>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7"/>
      <c r="O702" s="230"/>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7"/>
      <c r="O703" s="230"/>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7"/>
      <c r="O704" s="230"/>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7"/>
      <c r="O705" s="230"/>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7"/>
      <c r="O706" s="230"/>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7"/>
      <c r="O707" s="230"/>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7"/>
      <c r="O708" s="230"/>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7"/>
      <c r="O709" s="230"/>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7"/>
      <c r="O710" s="230"/>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7"/>
      <c r="O711" s="230"/>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7"/>
      <c r="O712" s="230"/>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7"/>
      <c r="O713" s="230"/>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7"/>
      <c r="O714" s="230"/>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7"/>
      <c r="O715" s="230"/>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7"/>
      <c r="O716" s="230"/>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7"/>
      <c r="O717" s="230"/>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7"/>
      <c r="O718" s="230"/>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B2:E2"/>
    <mergeCell ref="B14:E14"/>
    <mergeCell ref="C17:E17"/>
    <mergeCell ref="C18:E18"/>
    <mergeCell ref="C19:E19"/>
    <mergeCell ref="C20:E20"/>
    <mergeCell ref="C21:E21"/>
    <mergeCell ref="C16:E16"/>
    <mergeCell ref="C24:E24"/>
    <mergeCell ref="C25:E25"/>
    <mergeCell ref="C26:E26"/>
    <mergeCell ref="C27:E27"/>
    <mergeCell ref="C28:E28"/>
    <mergeCell ref="C29:E29"/>
    <mergeCell ref="C32:E32"/>
    <mergeCell ref="C33:E33"/>
    <mergeCell ref="C34:E34"/>
    <mergeCell ref="C35:E35"/>
    <mergeCell ref="C36:E36"/>
    <mergeCell ref="C37:E37"/>
    <mergeCell ref="C40:E40"/>
    <mergeCell ref="C41:E41"/>
    <mergeCell ref="C42:E42"/>
    <mergeCell ref="C43:E43"/>
    <mergeCell ref="C44:E44"/>
    <mergeCell ref="C52:E52"/>
    <mergeCell ref="C53:E53"/>
    <mergeCell ref="C45:E45"/>
    <mergeCell ref="C48:E48"/>
    <mergeCell ref="C49:E49"/>
    <mergeCell ref="C50:E50"/>
    <mergeCell ref="C51:E51"/>
    <mergeCell ref="C57:E57"/>
    <mergeCell ref="C58:E58"/>
    <mergeCell ref="C59:E59"/>
    <mergeCell ref="C60:E60"/>
    <mergeCell ref="C61:E61"/>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Props1.xml><?xml version="1.0" encoding="utf-8"?>
<ds:datastoreItem xmlns:ds="http://schemas.openxmlformats.org/officeDocument/2006/customXml" ds:itemID="{BF2AAEB8-09F3-4393-97AD-C01CC87F93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0950E4-CD41-4240-BECA-AF784CBEF87C}">
  <ds:schemaRefs>
    <ds:schemaRef ds:uri="http://schemas.microsoft.com/sharepoint/v3/contenttype/forms"/>
  </ds:schemaRefs>
</ds:datastoreItem>
</file>

<file path=customXml/itemProps3.xml><?xml version="1.0" encoding="utf-8"?>
<ds:datastoreItem xmlns:ds="http://schemas.openxmlformats.org/officeDocument/2006/customXml" ds:itemID="{5936D5F8-CD52-4385-82D0-CF6F07C0EB4E}">
  <ds:schemaRefs>
    <ds:schemaRef ds:uri="ebe62426-be44-4ac6-b4e7-c6e91301097f"/>
    <ds:schemaRef ds:uri="http://schemas.microsoft.com/office/2006/metadata/properties"/>
    <ds:schemaRef ds:uri="http://purl.org/dc/term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1f8d7d97-b52e-4e8e-add1-cddb6c7f9c6e"/>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Conceptos 37001 </vt:lpstr>
      <vt:lpstr>2- Análisis de Contexto </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Gestión Calidad - Paloquemao - Bogotá - Bogotá D.C.</cp:lastModifiedBy>
  <cp:revision/>
  <dcterms:created xsi:type="dcterms:W3CDTF">2021-04-16T16:11:31Z</dcterms:created>
  <dcterms:modified xsi:type="dcterms:W3CDTF">2024-04-19T19:37:56Z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