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arme\Desktop\escritorio 23062023\22062023 DOCUMENTOS ACTUALIZADOS DMR\"/>
    </mc:Choice>
  </mc:AlternateContent>
  <xr:revisionPtr revIDLastSave="0" documentId="13_ncr:1_{455A73C6-06DE-4684-9396-8ED9E83BD6A5}" xr6:coauthVersionLast="47" xr6:coauthVersionMax="47" xr10:uidLastSave="{00000000-0000-0000-0000-000000000000}"/>
  <bookViews>
    <workbookView xWindow="-120" yWindow="-120" windowWidth="20730" windowHeight="11040" tabRatio="898" xr2:uid="{00000000-000D-0000-FFFF-FFFF00000000}"/>
  </bookViews>
  <sheets>
    <sheet name="1- Presentación " sheetId="10" r:id="rId1"/>
    <sheet name="2- Análisis de Contexto " sheetId="14" r:id="rId2"/>
    <sheet name="3- Estrategias" sheetId="15" r:id="rId3"/>
    <sheet name="4- Instructivo Riesgos " sheetId="33" r:id="rId4"/>
    <sheet name="5- Identificación de Riesgos" sheetId="27" r:id="rId5"/>
    <sheet name="6- Valoración Controles" sheetId="28" r:id="rId6"/>
    <sheet name="7- Mapa Final" sheetId="29" r:id="rId7"/>
    <sheet name="8- Políticas de Administración " sheetId="5" r:id="rId8"/>
    <sheet name="9- Matriz de Calor " sheetId="21" r:id="rId9"/>
    <sheet name="Seguimiento 1 Trimestre" sheetId="18" r:id="rId10"/>
    <sheet name="Seguimiento 2 Trimestre" sheetId="34" r:id="rId11"/>
    <sheet name="Seguimiento 3 Trimestre" sheetId="35" r:id="rId12"/>
    <sheet name="Seguimiento 4 Trimestre" sheetId="36" r:id="rId13"/>
  </sheets>
  <externalReferences>
    <externalReference r:id="rId14"/>
    <externalReference r:id="rId15"/>
    <externalReference r:id="rId16"/>
  </externalReferences>
  <definedNames>
    <definedName name="_xlnm.Print_Area" localSheetId="4">'5- Identificación de Riesgos'!$A$1:$N$29</definedName>
    <definedName name="_xlnm.Print_Area" localSheetId="5">'6- Valoración Controles'!$A$1:$V$29</definedName>
    <definedName name="_xlnm.Print_Area" localSheetId="6">'7- Mapa Final'!$A$1:$N$29</definedName>
    <definedName name="Data">'[1]Tabla de Valoración'!$I$2:$L$5</definedName>
    <definedName name="Diseño">'[1]Tabla de Valoración'!$I$2:$I$5</definedName>
    <definedName name="Ejecución">'[1]Tabla de Valoración'!$I$2:$L$2</definedName>
    <definedName name="Posibilidad" localSheetId="1">[2]Hoja2!$H$3:$H$7</definedName>
    <definedName name="Posibilidad" localSheetId="2">[2]Hoja2!$H$3:$H$7</definedName>
    <definedName name="Posibilidad">[3]Hoja2!$H$3:$H$7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0" i="29" l="1"/>
  <c r="K80" i="29"/>
  <c r="J80" i="29"/>
  <c r="D80" i="18" s="1"/>
  <c r="A80" i="29"/>
  <c r="A60" i="34" s="1"/>
  <c r="A70" i="29"/>
  <c r="A40" i="34" s="1"/>
  <c r="A60" i="29"/>
  <c r="A50" i="29"/>
  <c r="A40" i="29"/>
  <c r="A30" i="29"/>
  <c r="A30" i="34" s="1"/>
  <c r="A20" i="29"/>
  <c r="A20" i="34" s="1"/>
  <c r="B60" i="34"/>
  <c r="E60" i="34"/>
  <c r="F60" i="34"/>
  <c r="L80" i="29"/>
  <c r="F80" i="18"/>
  <c r="H80" i="29"/>
  <c r="G80" i="29"/>
  <c r="F80" i="29"/>
  <c r="F50" i="29"/>
  <c r="F40" i="29"/>
  <c r="E80" i="18"/>
  <c r="C70" i="18"/>
  <c r="D90" i="18"/>
  <c r="E90" i="18"/>
  <c r="F90" i="18"/>
  <c r="B100" i="18"/>
  <c r="D100" i="18"/>
  <c r="E100" i="18"/>
  <c r="F100" i="18"/>
  <c r="B80" i="28"/>
  <c r="C80" i="28"/>
  <c r="C76" i="28"/>
  <c r="C77" i="28"/>
  <c r="C78" i="28"/>
  <c r="C79" i="28"/>
  <c r="C75" i="28"/>
  <c r="C74" i="28"/>
  <c r="C73" i="28"/>
  <c r="C89" i="28"/>
  <c r="C88" i="28"/>
  <c r="C87" i="28"/>
  <c r="C86" i="28"/>
  <c r="C85" i="28"/>
  <c r="C84" i="28"/>
  <c r="C83" i="28"/>
  <c r="C82" i="28"/>
  <c r="G80" i="27"/>
  <c r="G50" i="27"/>
  <c r="G40" i="27"/>
  <c r="G30" i="27"/>
  <c r="C10" i="28"/>
  <c r="A10" i="29"/>
  <c r="B80" i="29"/>
  <c r="B60" i="29"/>
  <c r="B80" i="18" s="1"/>
  <c r="C10" i="29"/>
  <c r="L50" i="29"/>
  <c r="C50" i="29"/>
  <c r="C50" i="18" s="1"/>
  <c r="L40" i="29"/>
  <c r="C40" i="29"/>
  <c r="C60" i="18" s="1"/>
  <c r="L30" i="29"/>
  <c r="C30" i="29"/>
  <c r="C30" i="18" s="1"/>
  <c r="B70" i="28"/>
  <c r="C70" i="28"/>
  <c r="J70" i="28"/>
  <c r="L70" i="28"/>
  <c r="R70" i="28"/>
  <c r="C71" i="28"/>
  <c r="J71" i="28"/>
  <c r="R71" i="28"/>
  <c r="C72" i="28"/>
  <c r="J72" i="28"/>
  <c r="L72" i="28"/>
  <c r="R72" i="28"/>
  <c r="J73" i="28"/>
  <c r="R73" i="28"/>
  <c r="J74" i="28"/>
  <c r="L74" i="28"/>
  <c r="R74" i="28"/>
  <c r="J75" i="28"/>
  <c r="R75" i="28"/>
  <c r="J78" i="28"/>
  <c r="L78" i="28"/>
  <c r="R78" i="28"/>
  <c r="J79" i="28"/>
  <c r="R79" i="28"/>
  <c r="C11" i="28"/>
  <c r="K52" i="27"/>
  <c r="K30" i="27"/>
  <c r="M30" i="27"/>
  <c r="G30" i="29" s="1"/>
  <c r="M40" i="27"/>
  <c r="G40" i="29" s="1"/>
  <c r="M50" i="27"/>
  <c r="G50" i="29" s="1"/>
  <c r="C40" i="18" l="1"/>
  <c r="D60" i="34"/>
  <c r="S70" i="28"/>
  <c r="K70" i="28"/>
  <c r="L48" i="28"/>
  <c r="L42" i="28"/>
  <c r="L44" i="28"/>
  <c r="L46" i="28"/>
  <c r="K51" i="27"/>
  <c r="K53" i="27"/>
  <c r="K50" i="27"/>
  <c r="C50" i="28"/>
  <c r="H80" i="27" l="1"/>
  <c r="L64" i="28" l="1"/>
  <c r="L62" i="28"/>
  <c r="L66" i="28"/>
  <c r="L68" i="28"/>
  <c r="C64" i="28"/>
  <c r="C65" i="28"/>
  <c r="C66" i="28"/>
  <c r="C67" i="28"/>
  <c r="C68" i="28"/>
  <c r="C62" i="28"/>
  <c r="C63" i="28"/>
  <c r="K49" i="27"/>
  <c r="K48" i="27"/>
  <c r="K47" i="27"/>
  <c r="K46" i="27"/>
  <c r="K45" i="27"/>
  <c r="K44" i="27"/>
  <c r="K43" i="27"/>
  <c r="K42" i="27"/>
  <c r="K40" i="27"/>
  <c r="D87" i="28" l="1"/>
  <c r="C81" i="28"/>
  <c r="C61" i="28"/>
  <c r="C69" i="28"/>
  <c r="C59" i="28"/>
  <c r="C58" i="28"/>
  <c r="C57" i="28"/>
  <c r="C56" i="28"/>
  <c r="C55" i="28"/>
  <c r="C54" i="28"/>
  <c r="C51" i="28"/>
  <c r="C52" i="28"/>
  <c r="C53" i="28"/>
  <c r="C41" i="28"/>
  <c r="C42" i="28"/>
  <c r="C43" i="28"/>
  <c r="C44" i="28"/>
  <c r="C45" i="28"/>
  <c r="C46" i="28"/>
  <c r="C47" i="28"/>
  <c r="C48" i="28"/>
  <c r="C49" i="28"/>
  <c r="C31" i="28"/>
  <c r="C32" i="28"/>
  <c r="C33" i="28"/>
  <c r="C34" i="28"/>
  <c r="C35" i="28"/>
  <c r="C36" i="28"/>
  <c r="C37" i="28"/>
  <c r="C38" i="28"/>
  <c r="C39" i="28"/>
  <c r="C26" i="28"/>
  <c r="C27" i="28"/>
  <c r="C28" i="28"/>
  <c r="C29" i="28"/>
  <c r="C23" i="28"/>
  <c r="C24" i="28"/>
  <c r="C25" i="28"/>
  <c r="C20" i="28"/>
  <c r="C21" i="28"/>
  <c r="C22" i="28"/>
  <c r="K31" i="27"/>
  <c r="K32" i="27"/>
  <c r="K33" i="27"/>
  <c r="K34" i="27"/>
  <c r="K35" i="27"/>
  <c r="K36" i="27"/>
  <c r="K37" i="27"/>
  <c r="K38" i="27"/>
  <c r="K39" i="27"/>
  <c r="C12" i="28" l="1"/>
  <c r="C80" i="29"/>
  <c r="E80" i="29"/>
  <c r="E81" i="29"/>
  <c r="E82" i="29"/>
  <c r="E83" i="29"/>
  <c r="E84" i="29"/>
  <c r="E85" i="29"/>
  <c r="E86" i="29"/>
  <c r="E87" i="29"/>
  <c r="E88" i="29"/>
  <c r="E89" i="29"/>
  <c r="B50" i="29"/>
  <c r="B40" i="29"/>
  <c r="H50" i="27"/>
  <c r="H40" i="27"/>
  <c r="H30" i="27"/>
  <c r="F30" i="29" s="1"/>
  <c r="C30" i="28"/>
  <c r="C40" i="28"/>
  <c r="C60" i="28"/>
  <c r="B60" i="28"/>
  <c r="B50" i="28"/>
  <c r="B40" i="28"/>
  <c r="B30" i="29"/>
  <c r="B30" i="18" s="1"/>
  <c r="E30" i="29"/>
  <c r="E31" i="29"/>
  <c r="E32" i="29"/>
  <c r="E33" i="29"/>
  <c r="E34" i="29"/>
  <c r="E35" i="29"/>
  <c r="E36" i="29"/>
  <c r="E37" i="29"/>
  <c r="E38" i="29"/>
  <c r="E39" i="29"/>
  <c r="J81" i="28"/>
  <c r="L81" i="28"/>
  <c r="R81" i="28"/>
  <c r="J82" i="28"/>
  <c r="R82" i="28"/>
  <c r="J83" i="28"/>
  <c r="L83" i="28"/>
  <c r="R83" i="28"/>
  <c r="J84" i="28"/>
  <c r="R84" i="28"/>
  <c r="J85" i="28"/>
  <c r="L85" i="28"/>
  <c r="R85" i="28"/>
  <c r="J86" i="28"/>
  <c r="R86" i="28"/>
  <c r="J87" i="28"/>
  <c r="L87" i="28"/>
  <c r="R87" i="28"/>
  <c r="J88" i="28"/>
  <c r="R88" i="28"/>
  <c r="J89" i="28"/>
  <c r="L89" i="28"/>
  <c r="R89" i="28"/>
  <c r="J40" i="28"/>
  <c r="L40" i="28"/>
  <c r="R40" i="28"/>
  <c r="J41" i="28"/>
  <c r="R41" i="28"/>
  <c r="J42" i="28"/>
  <c r="R42" i="28"/>
  <c r="J43" i="28"/>
  <c r="R43" i="28"/>
  <c r="J44" i="28"/>
  <c r="R44" i="28"/>
  <c r="J45" i="28"/>
  <c r="R45" i="28"/>
  <c r="J46" i="28"/>
  <c r="R46" i="28"/>
  <c r="J47" i="28"/>
  <c r="R47" i="28"/>
  <c r="J48" i="28"/>
  <c r="R48" i="28"/>
  <c r="J49" i="28"/>
  <c r="R49" i="28"/>
  <c r="J50" i="28"/>
  <c r="L50" i="28"/>
  <c r="R50" i="28"/>
  <c r="J51" i="28"/>
  <c r="R51" i="28"/>
  <c r="J52" i="28"/>
  <c r="L52" i="28"/>
  <c r="R52" i="28"/>
  <c r="J53" i="28"/>
  <c r="R53" i="28"/>
  <c r="J54" i="28"/>
  <c r="L54" i="28"/>
  <c r="R54" i="28"/>
  <c r="J55" i="28"/>
  <c r="R55" i="28"/>
  <c r="J56" i="28"/>
  <c r="L56" i="28"/>
  <c r="R56" i="28"/>
  <c r="J57" i="28"/>
  <c r="R57" i="28"/>
  <c r="J58" i="28"/>
  <c r="L58" i="28"/>
  <c r="R58" i="28"/>
  <c r="J59" i="28"/>
  <c r="R59" i="28"/>
  <c r="B30" i="28"/>
  <c r="J30" i="28"/>
  <c r="L30" i="28"/>
  <c r="R30" i="28"/>
  <c r="J31" i="28"/>
  <c r="R31" i="28"/>
  <c r="J32" i="28"/>
  <c r="L32" i="28"/>
  <c r="R32" i="28"/>
  <c r="J33" i="28"/>
  <c r="R33" i="28"/>
  <c r="J34" i="28"/>
  <c r="L34" i="28"/>
  <c r="R34" i="28"/>
  <c r="J35" i="28"/>
  <c r="R35" i="28"/>
  <c r="J36" i="28"/>
  <c r="L36" i="28"/>
  <c r="R36" i="28"/>
  <c r="J37" i="28"/>
  <c r="R37" i="28"/>
  <c r="J38" i="28"/>
  <c r="L38" i="28"/>
  <c r="R38" i="28"/>
  <c r="J39" i="28"/>
  <c r="R39" i="28"/>
  <c r="A50" i="18"/>
  <c r="A60" i="18"/>
  <c r="A70" i="18"/>
  <c r="A80" i="18"/>
  <c r="A90" i="18"/>
  <c r="L89" i="27"/>
  <c r="K89" i="27" s="1"/>
  <c r="L88" i="27"/>
  <c r="K88" i="27" s="1"/>
  <c r="L87" i="27"/>
  <c r="K87" i="27" s="1"/>
  <c r="L86" i="27"/>
  <c r="K86" i="27" s="1"/>
  <c r="L85" i="27"/>
  <c r="K85" i="27" s="1"/>
  <c r="L84" i="27"/>
  <c r="K84" i="27" s="1"/>
  <c r="L83" i="27"/>
  <c r="K83" i="27" s="1"/>
  <c r="L82" i="27"/>
  <c r="K82" i="27" s="1"/>
  <c r="L81" i="27"/>
  <c r="K81" i="27" s="1"/>
  <c r="L80" i="27"/>
  <c r="E12" i="29"/>
  <c r="E13" i="29"/>
  <c r="E14" i="29"/>
  <c r="E15" i="29"/>
  <c r="E16" i="29"/>
  <c r="E17" i="29"/>
  <c r="E18" i="29"/>
  <c r="E19" i="29"/>
  <c r="E20" i="29"/>
  <c r="E21" i="29"/>
  <c r="E22" i="29"/>
  <c r="E23" i="29"/>
  <c r="E24" i="29"/>
  <c r="E25" i="29"/>
  <c r="E26" i="29"/>
  <c r="E27" i="29"/>
  <c r="E28" i="29"/>
  <c r="E29" i="29"/>
  <c r="E60" i="29"/>
  <c r="E61" i="29"/>
  <c r="E62" i="29"/>
  <c r="E63" i="29"/>
  <c r="E64" i="29"/>
  <c r="E65" i="29"/>
  <c r="E66" i="29"/>
  <c r="E67" i="29"/>
  <c r="E68" i="29"/>
  <c r="E69" i="29"/>
  <c r="E70" i="29"/>
  <c r="E71" i="29"/>
  <c r="E72" i="29"/>
  <c r="E73" i="29"/>
  <c r="E74" i="29"/>
  <c r="E75" i="29"/>
  <c r="E76" i="29"/>
  <c r="E77" i="29"/>
  <c r="E78" i="29"/>
  <c r="E79" i="29"/>
  <c r="L11" i="27"/>
  <c r="K11" i="27" s="1"/>
  <c r="L12" i="27"/>
  <c r="K12" i="27" s="1"/>
  <c r="L13" i="27"/>
  <c r="K13" i="27" s="1"/>
  <c r="L14" i="27"/>
  <c r="K14" i="27" s="1"/>
  <c r="L15" i="27"/>
  <c r="K15" i="27" s="1"/>
  <c r="L16" i="27"/>
  <c r="K16" i="27" s="1"/>
  <c r="L17" i="27"/>
  <c r="K17" i="27" s="1"/>
  <c r="L18" i="27"/>
  <c r="K18" i="27" s="1"/>
  <c r="L19" i="27"/>
  <c r="K19" i="27" s="1"/>
  <c r="L20" i="27"/>
  <c r="K20" i="27" s="1"/>
  <c r="L21" i="27"/>
  <c r="K21" i="27" s="1"/>
  <c r="L22" i="27"/>
  <c r="K22" i="27" s="1"/>
  <c r="L23" i="27"/>
  <c r="L24" i="27"/>
  <c r="K24" i="27" s="1"/>
  <c r="L25" i="27"/>
  <c r="K25" i="27" s="1"/>
  <c r="L26" i="27"/>
  <c r="K26" i="27" s="1"/>
  <c r="L27" i="27"/>
  <c r="K27" i="27" s="1"/>
  <c r="L28" i="27"/>
  <c r="K28" i="27" s="1"/>
  <c r="L29" i="27"/>
  <c r="K29" i="27" s="1"/>
  <c r="L60" i="27"/>
  <c r="K60" i="27" s="1"/>
  <c r="L61" i="27"/>
  <c r="K61" i="27" s="1"/>
  <c r="L62" i="27"/>
  <c r="K62" i="27" s="1"/>
  <c r="L63" i="27"/>
  <c r="K63" i="27" s="1"/>
  <c r="L64" i="27"/>
  <c r="K64" i="27" s="1"/>
  <c r="L65" i="27"/>
  <c r="K65" i="27" s="1"/>
  <c r="L66" i="27"/>
  <c r="K66" i="27" s="1"/>
  <c r="L67" i="27"/>
  <c r="K67" i="27" s="1"/>
  <c r="L68" i="27"/>
  <c r="K68" i="27" s="1"/>
  <c r="L69" i="27"/>
  <c r="K69" i="27" s="1"/>
  <c r="L70" i="27"/>
  <c r="L71" i="27"/>
  <c r="K71" i="27" s="1"/>
  <c r="L72" i="27"/>
  <c r="K72" i="27" s="1"/>
  <c r="L75" i="27"/>
  <c r="K75" i="27" s="1"/>
  <c r="L76" i="27"/>
  <c r="K76" i="27" s="1"/>
  <c r="L77" i="27"/>
  <c r="K77" i="27" s="1"/>
  <c r="L78" i="27"/>
  <c r="K78" i="27" s="1"/>
  <c r="L79" i="27"/>
  <c r="K79" i="27" s="1"/>
  <c r="B60" i="18" l="1"/>
  <c r="B40" i="18"/>
  <c r="C60" i="34"/>
  <c r="C100" i="18"/>
  <c r="B50" i="18"/>
  <c r="B70" i="18"/>
  <c r="M80" i="27"/>
  <c r="S40" i="28"/>
  <c r="U40" i="28" s="1"/>
  <c r="K40" i="29" s="1"/>
  <c r="E40" i="18" s="1"/>
  <c r="O30" i="27"/>
  <c r="N40" i="27"/>
  <c r="H40" i="29" s="1"/>
  <c r="O40" i="27"/>
  <c r="O50" i="27"/>
  <c r="N50" i="27"/>
  <c r="H50" i="29" s="1"/>
  <c r="S30" i="28"/>
  <c r="U30" i="28" s="1"/>
  <c r="K30" i="29" s="1"/>
  <c r="E30" i="18" s="1"/>
  <c r="O80" i="27"/>
  <c r="N80" i="27"/>
  <c r="M60" i="27"/>
  <c r="K70" i="27"/>
  <c r="M70" i="27"/>
  <c r="U70" i="28" s="1"/>
  <c r="K23" i="27"/>
  <c r="M20" i="27"/>
  <c r="N30" i="27"/>
  <c r="H30" i="29" s="1"/>
  <c r="S81" i="28"/>
  <c r="K50" i="28"/>
  <c r="T50" i="28" s="1"/>
  <c r="J50" i="29" s="1"/>
  <c r="D50" i="18" s="1"/>
  <c r="K81" i="28"/>
  <c r="K40" i="28"/>
  <c r="T40" i="28" s="1"/>
  <c r="J40" i="29" s="1"/>
  <c r="D40" i="18" s="1"/>
  <c r="S50" i="28"/>
  <c r="U50" i="28" s="1"/>
  <c r="K50" i="29" s="1"/>
  <c r="E50" i="18" s="1"/>
  <c r="K30" i="28"/>
  <c r="T30" i="28" s="1"/>
  <c r="J30" i="29" s="1"/>
  <c r="D30" i="18" s="1"/>
  <c r="K80" i="27"/>
  <c r="A50" i="36"/>
  <c r="A40" i="36"/>
  <c r="A30" i="36"/>
  <c r="A20" i="36"/>
  <c r="A50" i="35"/>
  <c r="A40" i="35"/>
  <c r="A30" i="35"/>
  <c r="A20" i="35"/>
  <c r="A50" i="34"/>
  <c r="A40" i="18"/>
  <c r="A30" i="18"/>
  <c r="V50" i="28" l="1"/>
  <c r="M50" i="29" s="1"/>
  <c r="F50" i="18" s="1"/>
  <c r="U81" i="28"/>
  <c r="V30" i="28"/>
  <c r="M30" i="29" s="1"/>
  <c r="F30" i="18" s="1"/>
  <c r="V40" i="28"/>
  <c r="M40" i="29" s="1"/>
  <c r="F40" i="18" s="1"/>
  <c r="L14" i="28"/>
  <c r="L16" i="28"/>
  <c r="L18" i="28"/>
  <c r="C14" i="28"/>
  <c r="C15" i="28"/>
  <c r="C16" i="28"/>
  <c r="C17" i="28"/>
  <c r="C18" i="28"/>
  <c r="C19" i="28"/>
  <c r="L70" i="29"/>
  <c r="C70" i="29"/>
  <c r="C90" i="18" s="1"/>
  <c r="B70" i="29"/>
  <c r="B90" i="18" s="1"/>
  <c r="L60" i="29"/>
  <c r="C60" i="29"/>
  <c r="C80" i="18" s="1"/>
  <c r="R69" i="28"/>
  <c r="J69" i="28"/>
  <c r="R68" i="28"/>
  <c r="J68" i="28"/>
  <c r="R67" i="28"/>
  <c r="J67" i="28"/>
  <c r="R66" i="28"/>
  <c r="J66" i="28"/>
  <c r="R65" i="28"/>
  <c r="J65" i="28"/>
  <c r="R64" i="28"/>
  <c r="J64" i="28"/>
  <c r="R63" i="28"/>
  <c r="J63" i="28"/>
  <c r="R62" i="28"/>
  <c r="J62" i="28"/>
  <c r="R61" i="28"/>
  <c r="J61" i="28"/>
  <c r="R60" i="28"/>
  <c r="L60" i="28"/>
  <c r="J60" i="28"/>
  <c r="G70" i="27"/>
  <c r="H70" i="27" s="1"/>
  <c r="T70" i="28" s="1"/>
  <c r="V70" i="28" s="1"/>
  <c r="G20" i="27"/>
  <c r="G60" i="27"/>
  <c r="H60" i="27" s="1"/>
  <c r="G10" i="27"/>
  <c r="C13" i="28"/>
  <c r="F60" i="29" l="1"/>
  <c r="N60" i="27"/>
  <c r="O60" i="27"/>
  <c r="F70" i="29"/>
  <c r="O70" i="27"/>
  <c r="V81" i="28"/>
  <c r="S60" i="28"/>
  <c r="K60" i="28"/>
  <c r="T60" i="28" s="1"/>
  <c r="B40" i="35"/>
  <c r="B40" i="34"/>
  <c r="B40" i="36"/>
  <c r="C50" i="36"/>
  <c r="C50" i="35"/>
  <c r="C50" i="34"/>
  <c r="J70" i="29"/>
  <c r="B50" i="36"/>
  <c r="B50" i="34"/>
  <c r="B50" i="35"/>
  <c r="B30" i="36"/>
  <c r="B30" i="35"/>
  <c r="B30" i="34"/>
  <c r="C40" i="36"/>
  <c r="C40" i="35"/>
  <c r="C40" i="34"/>
  <c r="C30" i="36"/>
  <c r="C30" i="35"/>
  <c r="C30" i="34"/>
  <c r="D40" i="34" l="1"/>
  <c r="D70" i="18"/>
  <c r="D50" i="36"/>
  <c r="D50" i="35"/>
  <c r="D50" i="34"/>
  <c r="J60" i="29"/>
  <c r="D60" i="18" s="1"/>
  <c r="D30" i="36" l="1"/>
  <c r="D30" i="35"/>
  <c r="D30" i="34"/>
  <c r="G70" i="29"/>
  <c r="N70" i="27"/>
  <c r="H70" i="29" s="1"/>
  <c r="D40" i="36" l="1"/>
  <c r="D40" i="35"/>
  <c r="E40" i="36"/>
  <c r="E40" i="35"/>
  <c r="K70" i="29"/>
  <c r="M70" i="29"/>
  <c r="E40" i="34" l="1"/>
  <c r="E70" i="18"/>
  <c r="F70" i="18"/>
  <c r="F40" i="34"/>
  <c r="E50" i="36"/>
  <c r="E50" i="34"/>
  <c r="E50" i="35"/>
  <c r="F50" i="36"/>
  <c r="F50" i="34"/>
  <c r="F50" i="35"/>
  <c r="F40" i="36"/>
  <c r="F40" i="35"/>
  <c r="G60" i="29" l="1"/>
  <c r="U60" i="28"/>
  <c r="H60" i="29"/>
  <c r="B10" i="28"/>
  <c r="B20" i="28"/>
  <c r="I33" i="5" a="1"/>
  <c r="I33" i="5" s="1"/>
  <c r="K60" i="29" l="1"/>
  <c r="E60" i="18" s="1"/>
  <c r="V60" i="28"/>
  <c r="M60" i="29" s="1"/>
  <c r="F60" i="18" s="1"/>
  <c r="C20" i="29"/>
  <c r="I27" i="5" a="1"/>
  <c r="C10" i="36" l="1"/>
  <c r="C10" i="35"/>
  <c r="C10" i="34"/>
  <c r="C20" i="36"/>
  <c r="C20" i="35"/>
  <c r="C20" i="34"/>
  <c r="F30" i="34"/>
  <c r="F30" i="36"/>
  <c r="F30" i="35"/>
  <c r="E30" i="36"/>
  <c r="E30" i="34"/>
  <c r="E30" i="35"/>
  <c r="I27" i="5"/>
  <c r="L12" i="28"/>
  <c r="L20" i="28"/>
  <c r="L22" i="28"/>
  <c r="L24" i="28"/>
  <c r="L26" i="28"/>
  <c r="L28" i="28"/>
  <c r="L10" i="28"/>
  <c r="L10" i="27" l="1"/>
  <c r="K10" i="27" s="1"/>
  <c r="I21" i="5"/>
  <c r="I22" i="5"/>
  <c r="C20" i="18" l="1"/>
  <c r="C10" i="18"/>
  <c r="G20" i="29" l="1"/>
  <c r="M10" i="27"/>
  <c r="G10" i="29" l="1"/>
  <c r="L20" i="29"/>
  <c r="E11" i="29"/>
  <c r="B20" i="29"/>
  <c r="R20" i="28"/>
  <c r="R21" i="28"/>
  <c r="R22" i="28"/>
  <c r="R23" i="28"/>
  <c r="R24" i="28"/>
  <c r="R25" i="28"/>
  <c r="R26" i="28"/>
  <c r="R27" i="28"/>
  <c r="R28" i="28"/>
  <c r="R29" i="28"/>
  <c r="J20" i="28"/>
  <c r="J21" i="28"/>
  <c r="J22" i="28"/>
  <c r="J23" i="28"/>
  <c r="J24" i="28"/>
  <c r="J25" i="28"/>
  <c r="J26" i="28"/>
  <c r="J27" i="28"/>
  <c r="J28" i="28"/>
  <c r="J29" i="28"/>
  <c r="R11" i="28"/>
  <c r="R12" i="28"/>
  <c r="R13" i="28"/>
  <c r="R14" i="28"/>
  <c r="R15" i="28"/>
  <c r="R16" i="28"/>
  <c r="R17" i="28"/>
  <c r="R18" i="28"/>
  <c r="R19" i="28"/>
  <c r="R10" i="28"/>
  <c r="J11" i="28"/>
  <c r="J12" i="28"/>
  <c r="J13" i="28"/>
  <c r="J14" i="28"/>
  <c r="J15" i="28"/>
  <c r="J16" i="28"/>
  <c r="J17" i="28"/>
  <c r="J18" i="28"/>
  <c r="J19" i="28"/>
  <c r="J10" i="28"/>
  <c r="B20" i="35" l="1"/>
  <c r="B20" i="34"/>
  <c r="B20" i="36"/>
  <c r="B20" i="18"/>
  <c r="A20" i="18"/>
  <c r="K10" i="28"/>
  <c r="S20" i="28"/>
  <c r="U20" i="28" s="1"/>
  <c r="K20" i="28"/>
  <c r="S10" i="28"/>
  <c r="U10" i="28" s="1"/>
  <c r="H10" i="27" l="1"/>
  <c r="H20" i="27"/>
  <c r="O20" i="27" l="1"/>
  <c r="N20" i="27"/>
  <c r="H20" i="29" s="1"/>
  <c r="T20" i="28"/>
  <c r="V20" i="28" s="1"/>
  <c r="M20" i="29" s="1"/>
  <c r="O10" i="27"/>
  <c r="N10" i="27"/>
  <c r="H10" i="29" s="1"/>
  <c r="T10" i="28"/>
  <c r="V10" i="28" s="1"/>
  <c r="M10" i="29" s="1"/>
  <c r="F20" i="29"/>
  <c r="E10" i="29"/>
  <c r="B10" i="29"/>
  <c r="B10" i="36" l="1"/>
  <c r="B10" i="35"/>
  <c r="B10" i="34"/>
  <c r="A10" i="36"/>
  <c r="A10" i="35"/>
  <c r="A10" i="34"/>
  <c r="F10" i="36"/>
  <c r="F10" i="35"/>
  <c r="F10" i="34"/>
  <c r="F20" i="35"/>
  <c r="F20" i="36"/>
  <c r="F20" i="34"/>
  <c r="B10" i="18"/>
  <c r="F10" i="18"/>
  <c r="A10" i="18"/>
  <c r="F20" i="18"/>
  <c r="J20" i="29"/>
  <c r="D20" i="36" l="1"/>
  <c r="D20" i="35"/>
  <c r="D20" i="34"/>
  <c r="D20" i="18"/>
  <c r="L10" i="29"/>
  <c r="K10" i="29" l="1"/>
  <c r="E10" i="34" l="1"/>
  <c r="E10" i="35"/>
  <c r="E10" i="36"/>
  <c r="E10" i="18"/>
  <c r="K20" i="29"/>
  <c r="E20" i="35" l="1"/>
  <c r="E20" i="34"/>
  <c r="E20" i="36"/>
  <c r="E20" i="18"/>
  <c r="F10" i="29"/>
  <c r="J10" i="29" l="1"/>
  <c r="D10" i="36" l="1"/>
  <c r="D10" i="35"/>
  <c r="D10" i="34"/>
  <c r="D1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NatyT</author>
  </authors>
  <commentList>
    <comment ref="K8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NatyT:</t>
        </r>
        <r>
          <rPr>
            <sz val="9"/>
            <color indexed="81"/>
            <rFont val="Tahoma"/>
            <family val="2"/>
          </rPr>
          <t xml:space="preserve">
impacto por el maximola
por el probabilidad promedio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<sst xmlns="http://schemas.openxmlformats.org/spreadsheetml/2006/main" count="917" uniqueCount="564">
  <si>
    <t xml:space="preserve">                                                                         Consejo Superior de la Judicatura</t>
  </si>
  <si>
    <t xml:space="preserve"> MAPA DE RIESGOS SIGCMA</t>
  </si>
  <si>
    <t>DEPENDENCIA (Unidad misional del CSJ o Unidad de la DEAJ o Seccional o CSJ en caso de despachos judiciales certificados)</t>
  </si>
  <si>
    <t>SISTEMA PENAL ACUSATORIO DE BOGOTÁ</t>
  </si>
  <si>
    <t>PROCESO (indique el tipo de proceso si es Estratégico. Misional, Apoyo, Evaluación y Mejora y especifique el nombre del proceso)</t>
  </si>
  <si>
    <t>Misionales</t>
  </si>
  <si>
    <t>ACCIONES CONSTITUCIONALES
PROCESO PENAL</t>
  </si>
  <si>
    <t>Apoyo</t>
  </si>
  <si>
    <t>CONSEJO SUPERIOR DE LA JUDICATURA</t>
  </si>
  <si>
    <t>CONSEJO SECCIONAL DE LA JUDICATURA</t>
  </si>
  <si>
    <t>DIRECCIÓN SECCIONAL DE ADMINISTRACIÓN JUDICIAL</t>
  </si>
  <si>
    <t>DESPACHO JUDICIAL CERTIFICADO</t>
  </si>
  <si>
    <t>X</t>
  </si>
  <si>
    <t>FECHA</t>
  </si>
  <si>
    <t>Consejo Superior de la Judicatura</t>
  </si>
  <si>
    <t>Análisis de Contexto</t>
  </si>
  <si>
    <t>ESPECIALIDAD:</t>
  </si>
  <si>
    <t>PENAL</t>
  </si>
  <si>
    <t xml:space="preserve">PROCESO </t>
  </si>
  <si>
    <t>DEPENDENCIA JUDICIAL CERTIFICADA:</t>
  </si>
  <si>
    <t xml:space="preserve">OBJETIVO DEL PROCESO: </t>
  </si>
  <si>
    <t>Administrar justicia dirigiendo la actuación procesal, hacia la emisión de una decisión de carácter definitivo mediante la aplicación de la normatividad vigente.</t>
  </si>
  <si>
    <t xml:space="preserve">CONTEXTO EXTERNO </t>
  </si>
  <si>
    <t xml:space="preserve">FACTORES TEMÁTICO </t>
  </si>
  <si>
    <t>No.</t>
  </si>
  <si>
    <t xml:space="preserve">AMENAZAS (Factores específicos) </t>
  </si>
  <si>
    <t xml:space="preserve">No. </t>
  </si>
  <si>
    <t xml:space="preserve">OPORTUNIDADES (Factores específicos) </t>
  </si>
  <si>
    <t xml:space="preserve">Político (cambios de gobierno, legislación, políticas públicas, regulación). </t>
  </si>
  <si>
    <t>Modificación de la normatividad vigente aplicable a los procesos que implique adecuación de los procesos en curso.</t>
  </si>
  <si>
    <t xml:space="preserve">Actualización del Marco Normativo </t>
  </si>
  <si>
    <t>Modificación de la estructura organizacional de la rama judicial o del régimen de Carrera Judicial.</t>
  </si>
  <si>
    <t>Mejoramiento y ampliación de la planta de personal y número de juzgados para reducir carga permanente y acortar los tiempos de los procesos.</t>
  </si>
  <si>
    <t>Aplicabilidad de nuevas normas a consencuencia del COVID-19</t>
  </si>
  <si>
    <t xml:space="preserve">Implementación de buenas practicas en la Jurisdicción Penal </t>
  </si>
  <si>
    <t>Económicos y Financieros( disponibilidad de capital, liquidez, mercados financieros, desempleo, competencia.)</t>
  </si>
  <si>
    <t xml:space="preserve">4
</t>
  </si>
  <si>
    <t xml:space="preserve">Afectacion en la economia incrementa la criminalidad generado por el desempleo ocasionando una mayor demanda y congestión judicial </t>
  </si>
  <si>
    <t>Planeación a partir de las necesidades reales.</t>
  </si>
  <si>
    <t xml:space="preserve">5
</t>
  </si>
  <si>
    <t>Asignación presupuestal no ajustada a las necesidades reales de la Rama Judicial y por ende de los juzgados.</t>
  </si>
  <si>
    <t>Incremento del presupuesto asignado a la Rama Judicial para el desarrollo misional de la administración de justicia o aprovechamiento de alternativas para suplir necesidades.</t>
  </si>
  <si>
    <t>Sociales  y culturales (cultura, religión, demografía, responsabilidad social, orden público.)</t>
  </si>
  <si>
    <t>No realización de audiencias presenciales por falta de recursos económicos  de las partes interesadas externas para acudir a las sedes judiciales o inasistencia por falta de credibilidad en la justicia.</t>
  </si>
  <si>
    <t xml:space="preserve">Incremento de la credibilidad y confianza en la administracion de justicia al implementar y certificar sus Sistemas de Gestión. 
</t>
  </si>
  <si>
    <t>No realización de audiencias por falta de conocimiento en el uso  de herramientas tecnológicas de las partes interesadas externas.</t>
  </si>
  <si>
    <t xml:space="preserve">Mayor nivel de cumplimiento y realización de audiencias ante el cambio cultural orientado a un mayor uso de las tecnologías de la información y las telecomunicaciones disminuyendo el uso del papel. </t>
  </si>
  <si>
    <t>Afectación del orden público, generando mayor demanda y congestión judicial.</t>
  </si>
  <si>
    <t>Tecnológicos (desarrollo digital,avances en tecnología, acceso a sistemas de información externos, gobierno en línea.</t>
  </si>
  <si>
    <t>Falta de conocimiento y capacitación de las partes interesadas externas en la totalidad de las herramientas tecnológicas dispuestas para prestar el servicio de justicia.</t>
  </si>
  <si>
    <t xml:space="preserve">Ampliación y divulgación a la comunidad de los canales virtuales  y herramientas tecnológicas dispuestas para prestar el servicio de justicia y su funcionamiento.
</t>
  </si>
  <si>
    <t>Falta de una herramienta tecnólogica que integre  actividades interdependientes entre dos o más entidades (Fiscalía, defensoría del pueblo, policia, , etc.) para agendamientos mas ágiles, eficaces y eficiente de las audiencias y lograr el  cumplimiento óptimo de la audiencia en pro de la descongestión judicial.</t>
  </si>
  <si>
    <t>Ampliación de la cobertura del programa Gobierno en Línea que integre toda la información que debe ser de conocimiento público.</t>
  </si>
  <si>
    <t>Insuficiencia de los medios tecnológicos y conectividad en las depedencias de la Rama Judicial</t>
  </si>
  <si>
    <t>Ausencia de portal único de información del Estado (Ramas del poder, órganos autónomos y demás entes especiales), que garantice la consulta de información en línea de toda la información oficial. -Gobierno en Línea).</t>
  </si>
  <si>
    <t>Legales y reglamentarios (estándares nacionales, internacionales, regulacion )</t>
  </si>
  <si>
    <t>Cambios de la normatividad vigente.
Desactualización en cambios normativos y jurisprudenciales</t>
  </si>
  <si>
    <t>Capacitacion y actualización de los cambios normativos y reglamentarios por parte de la EJRLB.</t>
  </si>
  <si>
    <t>AMBIENTALES: emisiones y residuos, energía, catástrofes naturales, desarrollo sostenible.</t>
  </si>
  <si>
    <t>No comtemplar las modificaciones en materia ambiental de acuerdo con las disposiciones legales nacionales y locales.</t>
  </si>
  <si>
    <t>Estrategias del Gobierno Nacional definidas en el Plan de Desarrollo 2018 -2022, donde se busca fortalecer el modelo de desarrollo economico, ambiental y social. Economía Circular.</t>
  </si>
  <si>
    <t xml:space="preserve">Fenomenos naturales (Inundación, quema de bosques, sismo, vendavales).
</t>
  </si>
  <si>
    <t>Con la pandemia del COVID - 19, se han fomentado nuevas estrategias para impartir justicia, que contribuyen a la disminución de los impactos ambientales que genera el desarrollo de éstas actividades en sitio.</t>
  </si>
  <si>
    <t>La declaratoria de Pandemia por Contagio de la Covid 19 </t>
  </si>
  <si>
    <t>Existencia de protocolos de bioseguridad específicos para el sector justicia</t>
  </si>
  <si>
    <t>Inadecuada disposición de residuos e inservibles  acordes con la legislación ambiental en la materia acorde con las políticas del Gobierno Nacional y Local.</t>
  </si>
  <si>
    <t>Realización de jornadas de concientización sobre la importancia del carácter imperativo sobre el manejo y disposición de los residuos e inservibles.</t>
  </si>
  <si>
    <t xml:space="preserve">CONTEXTO INTERNO </t>
  </si>
  <si>
    <t xml:space="preserve">ACTORES TEMÁTICO </t>
  </si>
  <si>
    <t xml:space="preserve">DEBILIDADES  (Factores específicos)  </t>
  </si>
  <si>
    <t xml:space="preserve">FORTALEZAS (Factores específicos) ) </t>
  </si>
  <si>
    <t>Estratégicos: (direccionamiento estratégico, planeación institucional,
liderazgo, trabajo en equipo)</t>
  </si>
  <si>
    <t>Falta de planeación,  seguimiento y evaluación.</t>
  </si>
  <si>
    <t>Formación del Juez como Lider de Proceso  con bases orientadas al  Direccionamiento, Planeación y Gestión de su  Despacho mediante la aplicación de Sistemas de Gestión.</t>
  </si>
  <si>
    <t xml:space="preserve">Falta de liderazgo y trabajo en equipo de algunos líderes de los procesos. 
</t>
  </si>
  <si>
    <t>Formación del Juez en  normas  de estructura de alto nivel y en los temas referentes al SIGCMA</t>
  </si>
  <si>
    <t xml:space="preserve">Desconocimiento del SIGCMA  y su  articulación  con el Plan Sectorial de Desarrollo.
</t>
  </si>
  <si>
    <t>Definición  de roles y responsabilidades de los  líderes de proceso, para el funcionamiento del SIGCMA.</t>
  </si>
  <si>
    <t>Desconocimiento al realizar el trabajo de forma sistemática con enfoque a proceso del SIGCMA.</t>
  </si>
  <si>
    <t>Normalización y estandarización de los comités del SIGCMA a nivel nacional por parte de la Coordinación Nacional del SIGCMA.</t>
  </si>
  <si>
    <t>Falta de estandarización de los procesos y procedimientos del SIGCMA por especialidad y jurisdicción.</t>
  </si>
  <si>
    <t>Capacitación recibida en normas ISO estructuras de alto nivel.</t>
  </si>
  <si>
    <t>Falta de tiempo para asistir a las capacitaciones y actualizaciones en las herramientas del SIGCMA.</t>
  </si>
  <si>
    <t xml:space="preserve">Autogestión del conocimiento.
</t>
  </si>
  <si>
    <t>Elaboración e implementación del Plan de Acción.</t>
  </si>
  <si>
    <t>Personal integrado por servidores judiciales de alto nivel profesional y capacitado para llevar a cabo las funciones asignadas. </t>
  </si>
  <si>
    <t>Cualificación de los requisitos para el ingreso y permanencia de servidores judiciales en la Rama Judicial</t>
  </si>
  <si>
    <t>Recursos financieros (presupuesto de funcionamiento, recursos de inversión</t>
  </si>
  <si>
    <t>Recursos insuficientes: economicos, humanos, físicos, tecnológicos e infraestructura para el desarrollo de las actividades judiciales.</t>
  </si>
  <si>
    <t>Aprovechamiento de licencias de microsoft Oficce 365 y aplicativos de la Rama Judicial.</t>
  </si>
  <si>
    <t>Falta de presupuesto asignado para la adecuada gestión judicial.</t>
  </si>
  <si>
    <t xml:space="preserve">Aprovechamiento y adaptación por parte de los servidores judiciales a los recursos suministrados. </t>
  </si>
  <si>
    <t>Personal
( competencia del personal, disponibilidad, suficiencia, seguridad
y salud ocupacional.)</t>
  </si>
  <si>
    <t>Insuficiencia de  personal  para atender la función misional y la atención a las partes interesadas en los despachos judiciales y centro de servicios , debido al aumento de la carga laboral.</t>
  </si>
  <si>
    <t>Competencia y compromiso de los servidores judiciales en  desarrollo de las  funciones asignadas al personal adscrito a cada depedencia judicial.</t>
  </si>
  <si>
    <t xml:space="preserve">Extensión de los horarios laborales (presencial y  trabajo en casa) por alta carga de trabajo, con afectación del bienestar físico y emocional de los servidores judiciales. </t>
  </si>
  <si>
    <t>Capacitación en habilidades emocionales y organización del trabajo por parte  de la ARL.</t>
  </si>
  <si>
    <t>Fusionar los espacios laboral, personal y familiar a causa del trabajo en casa.</t>
  </si>
  <si>
    <t>Implementación de los protocolos de bioseguridad definidos por la Rama Judicial para el acceso a las sedes.</t>
  </si>
  <si>
    <t>Imposibilidad para controlar las condiciones de seguridad y salud ocupacional a raiz del trabajo remoto en casa.</t>
  </si>
  <si>
    <t>Capacitación en software y aplicativos disponibles para la realización de los actividades para administrar justicia.</t>
  </si>
  <si>
    <t>Falta de tiempo para acceder a la formación  en herramientas tecnológicas y a diferentes capacitaciones de alto interes,tales como gestión documental, digitalización, seguridad de  la información.</t>
  </si>
  <si>
    <t>Disposición para el aprendizaje autodirigido, en la mayoria de los servidores judiciales.</t>
  </si>
  <si>
    <t xml:space="preserve">Resistencia por parte de algunos servidores judiciales a implementar la gestion del cambio y gestión del conocimiento,  en lo relativo al SIGCMA, a modelos de gestión, ambiental, seguridad informatica, normas antisoborno, normas de bioseguridad etc.,  </t>
  </si>
  <si>
    <t xml:space="preserve">
</t>
  </si>
  <si>
    <t>Proceso
(capacidad, diseño, ejecución, proveedores, entradas, salidas,
gestión del conocimiento)</t>
  </si>
  <si>
    <t>Incremento inusitado de solicitudes vía correo electrónico como principal canal de comunicación conocido por los usuarios.</t>
  </si>
  <si>
    <t>Ampliación y divulgación de otros canales de comunicación y suministro de información a los usuarios a través de micrositios, celular, whatsapp, etc.</t>
  </si>
  <si>
    <t>Congestión judicial a causa del incremento en la demanda de administración de justicia y en la no realización de audiencias programadas por diferentes causas tales como:
* Inasistencia de alguna de las partes,  
* Falta de remisión de detenidos, 
* Indebida citación 
* No disponibilidad de Juzgado por encontrarse en otras diligencias.
* Aplazamiento de audiencias por solicitud de las partes interesadas.</t>
  </si>
  <si>
    <t xml:space="preserve">Coordinación entre el Centro de Servicios Judiciales y los juzgados en el agendamiento, gestión ante establecimientos carcelarios y citación a las audiencias. </t>
  </si>
  <si>
    <t>Alta carga laboral que hace imposible el cumplimiento de algunos términos judiciales. Número de solicitudes que ingresan a los despachos (entradas) muy superior al número de solicitudes que pueden ser atendidas  (salidas).</t>
  </si>
  <si>
    <t xml:space="preserve">Implementar la Gestión del conocimiento generada por las experiencias de los servidores documentada en instructivos y guias.
</t>
  </si>
  <si>
    <t xml:space="preserve">Falta de implementación del expediente electrónico para trazabilidad de todos los procesos judiciales en trámite y archivados. </t>
  </si>
  <si>
    <t xml:space="preserve">Aprovechamiento de las  TIC's y todos los recursos digitales, para la realización de audiencias virtuales tales como  Teams, polycom, Rp1, Skype,  teleconferencias WhatsApp, mensaje de texto.
</t>
  </si>
  <si>
    <t>Duplicidad de solicitud de la misma información por parte de diferentes dependencias y entidades del sector público y partes interesadas en general, cuya atención retrasa la actividad judicial.</t>
  </si>
  <si>
    <t xml:space="preserve">Tecnológicos </t>
  </si>
  <si>
    <t>Fallas e insuficiencia de las herramientas tecnológicas y de  formación dispuestas para prestar el servicio de justicia, igualmente en la conformación y gestión del expediente electrónico.</t>
  </si>
  <si>
    <t>Implementación de herramientas tecnológicas para realizar  las actividades de los procesos, simplificando trámites, mejorando la comunicación interna de los servidores judiciales y dependencias y erradicando el uso de papel para la gestión de los expedientes.</t>
  </si>
  <si>
    <t>Falta de implementación de la digitalización y del expediente  electrónico en todas las dependencias y despachos judiciales.
Falta de un sistema que implemente la digitalización integral de todos los procesos en trámite y los que se encuentran en archivo de gestión (que comprenda los documentos impresos, audiencias y demás documentos en medios magnéticos)</t>
  </si>
  <si>
    <t>Avance en la implementación del expediente digital y nuevos aplicativos para la mejor gestión tanto en los juzgados comoen el centro de servicios.</t>
  </si>
  <si>
    <t>Insuficiencia  de  recursos tecnológicos (hardware y software) para los empleados en trabajo remoto.</t>
  </si>
  <si>
    <t xml:space="preserve">Directices y normatividad  impartidas por el Consejo Superior de la Judicatura para la implementación del expediente electronico.
</t>
  </si>
  <si>
    <r>
      <t xml:space="preserve">Fallas en el servicio de internet,  conectividad  irregular.
</t>
    </r>
    <r>
      <rPr>
        <sz val="10"/>
        <color rgb="FFFF0000"/>
        <rFont val="Calibri"/>
        <family val="2"/>
        <scheme val="minor"/>
      </rPr>
      <t xml:space="preserve">
</t>
    </r>
  </si>
  <si>
    <t>Avance en la digitalización de procesos judiciales fisicos, utilizando las herramientas sumistradas por office 365.</t>
  </si>
  <si>
    <t>La carencia de recursos tecnológicos necesarios para llevar a cabo el proceso de digitalización de expedientes  en los Despachos Judiciales.</t>
  </si>
  <si>
    <t>Desarrollo de aplicativos propios para elaboración de comunicaciones y digitalización de expedientes.</t>
  </si>
  <si>
    <t>Falta de divulgación de lineamiento relacionados con la seguridad informática de las audiencias y demás actividades propias del proceso juridico.</t>
  </si>
  <si>
    <t>Capacitaciones realizadas en herramientas y aplicativos tecnológicos grabadas por la EJRLB y divulgación de su existencia.</t>
  </si>
  <si>
    <t>Acceso permanente a las grabaciones de las capacitaciones que quedan publicadas en las redes sociales y aplicativos de microsoft.</t>
  </si>
  <si>
    <t xml:space="preserve">Existencia de protocolos para la realización de audiencias virtuales y guía de consultas de procesos en línea </t>
  </si>
  <si>
    <t>Avance del plan de digitalización de la Rama Judicial acorde con el protocolo del expediente electrónico</t>
  </si>
  <si>
    <t>Acceso remoto y consulta de procesos a través de la página web de la Rama Judicial para la consulta de procesos.</t>
  </si>
  <si>
    <t xml:space="preserve">Documentación
(Actualización, coherencia, aplicabilidad) </t>
  </si>
  <si>
    <t>Inconvenientes con el reporte de estadistica con el sistema SIERJU.</t>
  </si>
  <si>
    <t>Formatos estandarizados impartidos  desde la Coordinación Nacional del SIGCMA para la mejor prestación del servicio.</t>
  </si>
  <si>
    <t>Desactualización o no aplicación  de la documentación propia de las actividades del juzgado y/o del centro de servicios a raíz de los nuevos métodos virtuales  implementados.</t>
  </si>
  <si>
    <t>Micrositio de fácil acceso a los documentos propios del Sistema Integrado de Gestión y Control de la Calidad y el Medio Ambiente.</t>
  </si>
  <si>
    <t>Desconocimiento e inaplicabilidad de las Tablas de Retención Documental (TRD)</t>
  </si>
  <si>
    <t>Avance en la actualización permanente de documentos y procedimientos del SIGCMA</t>
  </si>
  <si>
    <t>Infraestructura física (suficiencia, comodidad)</t>
  </si>
  <si>
    <r>
      <t xml:space="preserve">Falta de salas de audiencia y/o  diseñadas con espacios inadecuados en algunos edificios. </t>
    </r>
    <r>
      <rPr>
        <sz val="10"/>
        <color rgb="FFFF0000"/>
        <rFont val="Calibri"/>
        <family val="2"/>
        <scheme val="minor"/>
      </rPr>
      <t xml:space="preserve">
</t>
    </r>
  </si>
  <si>
    <t>Falta de espacio en algunos  despachos judiciales para la ubicación del personal.</t>
  </si>
  <si>
    <t>Insuficiencia de espacios y muebles  (estantes) propios de los archivos de gestión y definitivo.</t>
  </si>
  <si>
    <t>Instalaciones, oficinas y mobiliario  para el personal que no cumplen los estándares de salud ocupacional.</t>
  </si>
  <si>
    <t>Falta de seguridad en áreas de acceso a algunos despachos judiciales</t>
  </si>
  <si>
    <t>Falta de vigilancia y seguridad en el desarrollo de las audiencias en  edificios donde funcionan juzgados.</t>
  </si>
  <si>
    <t>Elementos de trabajo (papel, equipos)</t>
  </si>
  <si>
    <r>
      <t>Insuficiencia de equipos tecnológicos, internet para el trabajo presencial y  virtual.</t>
    </r>
    <r>
      <rPr>
        <sz val="10"/>
        <rFont val="Calibri"/>
        <family val="2"/>
        <scheme val="minor"/>
      </rPr>
      <t xml:space="preserve">
</t>
    </r>
  </si>
  <si>
    <t>Disminución notoria del uso del papel a causa de la implementación de medios tecnológicos.</t>
  </si>
  <si>
    <t>Comunicación Interna
(canales utilizados y su efectividad, flujo de la información necesaria para el desarrollo de las actividades)</t>
  </si>
  <si>
    <t>Falta de conocimiento y capacitación de los servidores judiciales sobre los canales dispuestos y adquiridos para optimizar el flujo de información y garantizar la comunicación interna.</t>
  </si>
  <si>
    <r>
      <t xml:space="preserve">Adquisición de herramientas tecnológicas tales como </t>
    </r>
    <r>
      <rPr>
        <i/>
        <sz val="10"/>
        <rFont val="Calibri"/>
        <family val="2"/>
        <scheme val="minor"/>
      </rPr>
      <t>Teams</t>
    </r>
    <r>
      <rPr>
        <sz val="10"/>
        <rFont val="Calibri"/>
        <family val="2"/>
        <scheme val="minor"/>
      </rPr>
      <t xml:space="preserve"> y </t>
    </r>
    <r>
      <rPr>
        <i/>
        <sz val="10"/>
        <rFont val="Calibri"/>
        <family val="2"/>
        <scheme val="minor"/>
      </rPr>
      <t>Planner</t>
    </r>
    <r>
      <rPr>
        <sz val="10"/>
        <rFont val="Calibri"/>
        <family val="2"/>
        <scheme val="minor"/>
      </rPr>
      <t xml:space="preserve"> para optimizar el flujo de información al interior de los despachos judiciales y garantizar la comunicación interna.</t>
    </r>
  </si>
  <si>
    <t>Falta de comunicación asertiva con los usuarios internos.</t>
  </si>
  <si>
    <t>Desaprovechamiento de canales de comunicaciones.</t>
  </si>
  <si>
    <t>Ambiental</t>
  </si>
  <si>
    <t>Desconocimiento del Plan de Gestión Ambiental que aplica para la Rama Judicial Acuerdo PSAA14-10160</t>
  </si>
  <si>
    <t xml:space="preserve">Disminución significativa en el consumo de servicios públicos por efecto de la aplicación del aforo en las sedes judiciales </t>
  </si>
  <si>
    <t>Disminución en el uso de papel, toners y demás elementos de oficina al implementar el uso de medios tecnológicos.</t>
  </si>
  <si>
    <t xml:space="preserve">ESTRATEGIAS/ACCIONES </t>
  </si>
  <si>
    <t>ESTRATEGIAS  DOFA</t>
  </si>
  <si>
    <t>ESTRATEGIA/ACCIÓN/ PROYECTO</t>
  </si>
  <si>
    <t xml:space="preserve">GESTIONA </t>
  </si>
  <si>
    <t xml:space="preserve">DOCUMENTADA EN </t>
  </si>
  <si>
    <t>A</t>
  </si>
  <si>
    <t>O</t>
  </si>
  <si>
    <t>D</t>
  </si>
  <si>
    <t>F</t>
  </si>
  <si>
    <r>
      <t xml:space="preserve">Incluir en la programación de los Juzgados y el centro de servicios,  espacios de actualización y capacitación periódica sobre la </t>
    </r>
    <r>
      <rPr>
        <b/>
        <sz val="10"/>
        <rFont val="Calibri"/>
        <family val="2"/>
        <scheme val="minor"/>
      </rPr>
      <t>normatividad</t>
    </r>
    <r>
      <rPr>
        <sz val="10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vigente</t>
    </r>
    <r>
      <rPr>
        <sz val="10"/>
        <rFont val="Calibri"/>
        <family val="2"/>
        <scheme val="minor"/>
      </rPr>
      <t xml:space="preserve"> y del </t>
    </r>
    <r>
      <rPr>
        <b/>
        <sz val="10"/>
        <rFont val="Calibri"/>
        <family val="2"/>
        <scheme val="minor"/>
      </rPr>
      <t>SIGCMA</t>
    </r>
    <r>
      <rPr>
        <sz val="10"/>
        <rFont val="Calibri"/>
        <family val="2"/>
        <scheme val="minor"/>
      </rPr>
      <t xml:space="preserve">, asi como espacios de asistencia a capacitaciones y formación autodirigida.
</t>
    </r>
  </si>
  <si>
    <t>1,3, 13</t>
  </si>
  <si>
    <t>1, 3, 10</t>
  </si>
  <si>
    <t>2, 3, 4, 5, 6, 13, 14, 36, 39</t>
  </si>
  <si>
    <t>1, 2, 5, 6, 11, 16, 12</t>
  </si>
  <si>
    <t xml:space="preserve">Plan de acción </t>
  </si>
  <si>
    <t>Realizar reuniones trimestrales de planeación, seguimiento y evaluación de la gestión.</t>
  </si>
  <si>
    <t>Realizar por parte de los lideres del SIGCMA del juzgado y del centro de servicios capacitación y seguimiento periódico al cumplimiento del sistema de calidad y ambiental, complementado con las capacitaciones realizadas por la Coordinación  Nacional del SIGCMA.</t>
  </si>
  <si>
    <t>14, 15</t>
  </si>
  <si>
    <t>2, 3, 4, 5, 6</t>
  </si>
  <si>
    <t>1, 2,3,4</t>
  </si>
  <si>
    <t xml:space="preserve">Revisar la estructura del SIGCMA para el SPA. 
Actualizar la documentación e implementar los documentos actualizados. </t>
  </si>
  <si>
    <t>9, 27</t>
  </si>
  <si>
    <t>19, 31, 32, 33</t>
  </si>
  <si>
    <t xml:space="preserve">Asistir y participar activamente en los procesos de normalización y estandarización de procesos y procedimientos conforme a la programación definida por la Coordinación Nacional del SIGCMA </t>
  </si>
  <si>
    <t>19, 27</t>
  </si>
  <si>
    <t>4, 36, 37</t>
  </si>
  <si>
    <t>Asignar el personal con el perfil requerido para realizar gestiones de tipo específico o judicial, optimizando la colaboración de judicantes y practicantes .
Revisar los procedimientos de talento humano en cada dependencia para facilitar transiciones o cambios de personal.</t>
  </si>
  <si>
    <t>9, 10</t>
  </si>
  <si>
    <t>8, 9, 12</t>
  </si>
  <si>
    <t xml:space="preserve">Mapa  de riesgos </t>
  </si>
  <si>
    <t>Definir y asignar responsables para los roles de líderes de proceso y de profesionales de enlace para el funcionamiento del SIGCMA.</t>
  </si>
  <si>
    <t>Realizar programación de audiencias acorde con el tiempo de duración para reducir número de audiencias no realizadas e incrementar el número de salidas.</t>
  </si>
  <si>
    <t>4, 8</t>
  </si>
  <si>
    <t>4, 7</t>
  </si>
  <si>
    <t>9, 16, 17</t>
  </si>
  <si>
    <t>Implementar modelos operativos de preparación de audiencias (MOPAS) y guías de realización de audiencias para reducir el tiempo de las diligencias.</t>
  </si>
  <si>
    <t>2, 3, 8</t>
  </si>
  <si>
    <t>9, 10, 16</t>
  </si>
  <si>
    <t>12, 15, 28</t>
  </si>
  <si>
    <r>
      <t xml:space="preserve">Ampliar y divulgar canales de comunicación con las partes interesadas, internas y  externas (micrositio, </t>
    </r>
    <r>
      <rPr>
        <i/>
        <sz val="10"/>
        <color theme="1"/>
        <rFont val="Calibri"/>
        <family val="2"/>
        <scheme val="minor"/>
      </rPr>
      <t xml:space="preserve">whatsapp, </t>
    </r>
    <r>
      <rPr>
        <sz val="10"/>
        <color theme="1"/>
        <rFont val="Calibri"/>
        <family val="2"/>
        <scheme val="minor"/>
      </rPr>
      <t xml:space="preserve">celular) que permitan visibilizar la labor del juzgado y del centro de servicios para mejorar la imagen de la administración de justicia. </t>
    </r>
  </si>
  <si>
    <t>15, 36, 37, 38</t>
  </si>
  <si>
    <t>17, 20, 30</t>
  </si>
  <si>
    <t>Facilitar la asistencia virtual o remota a las audiencias de quienes no acudan a las sedes judiciales cuando la audiencia se realiza de forma presencial.</t>
  </si>
  <si>
    <t>12, 13</t>
  </si>
  <si>
    <t>14, 18, 36, 37</t>
  </si>
  <si>
    <t>Divulgar los distintos medios,  formas de acceso e instructivos para asistir a las audiencias virtuales y  gestionar la conexión desde la sede judicial de aquellas partes interesadas que no cuenten con medios tecnológicos o conocimientos para hacerlo.</t>
  </si>
  <si>
    <t>7, 9</t>
  </si>
  <si>
    <t>7, 8, 13</t>
  </si>
  <si>
    <t>18, 30</t>
  </si>
  <si>
    <r>
      <t xml:space="preserve">Utilizar adecuadamente herramientas tecnológicas de comunicación interna como </t>
    </r>
    <r>
      <rPr>
        <i/>
        <sz val="10"/>
        <rFont val="Calibri"/>
        <family val="2"/>
        <scheme val="minor"/>
      </rPr>
      <t>Teams</t>
    </r>
    <r>
      <rPr>
        <sz val="10"/>
        <rFont val="Calibri"/>
        <family val="2"/>
        <scheme val="minor"/>
      </rPr>
      <t xml:space="preserve"> y </t>
    </r>
    <r>
      <rPr>
        <i/>
        <sz val="10"/>
        <rFont val="Calibri"/>
        <family val="2"/>
        <scheme val="minor"/>
      </rPr>
      <t>Planner</t>
    </r>
    <r>
      <rPr>
        <sz val="10"/>
        <rFont val="Calibri"/>
        <family val="2"/>
        <scheme val="minor"/>
      </rPr>
      <t xml:space="preserve">  que permitan respetar los horarios laborales y espacios personales y familiares de los servidores judiciales.</t>
    </r>
  </si>
  <si>
    <t>6, 10, 11</t>
  </si>
  <si>
    <t>10, 15, 35</t>
  </si>
  <si>
    <r>
      <t xml:space="preserve">Solicitar apoyo y seguimiento a las condiciones y riesgos laborales por parte de la </t>
    </r>
    <r>
      <rPr>
        <b/>
        <sz val="10"/>
        <rFont val="Calibri"/>
        <family val="2"/>
        <scheme val="minor"/>
      </rPr>
      <t>ARL</t>
    </r>
    <r>
      <rPr>
        <sz val="10"/>
        <rFont val="Calibri"/>
        <family val="2"/>
        <scheme val="minor"/>
      </rPr>
      <t xml:space="preserve"> así como fomentar la asistencia a las actividades programadas por esta.</t>
    </r>
  </si>
  <si>
    <t>10, 12</t>
  </si>
  <si>
    <t>13, 14</t>
  </si>
  <si>
    <r>
      <t xml:space="preserve">Conocer e implementar las diferentes herramientas tecnológicas dispuestas para la prestación del servicios de justicia, la realización de audiencias virtuales, </t>
    </r>
    <r>
      <rPr>
        <b/>
        <sz val="10"/>
        <rFont val="Calibri"/>
        <family val="2"/>
        <scheme val="minor"/>
      </rPr>
      <t>la gestión del expediente judicial (digitalización</t>
    </r>
    <r>
      <rPr>
        <sz val="10"/>
        <rFont val="Calibri"/>
        <family val="2"/>
        <scheme val="minor"/>
      </rPr>
      <t xml:space="preserve">) y  la atención de  trámites solicitados por las partes interesadas. </t>
    </r>
  </si>
  <si>
    <t>18, 20, 21, 36</t>
  </si>
  <si>
    <t>10, 21, 22, 23, 24, 25, 26, 27, 29, 36, 37</t>
  </si>
  <si>
    <t>Consolidar los procesos de digitalización en concordancia con el protocolo adoptado por el Consejo Superior de la Judicatura a través del CENDOJ para el manejo del expediente electrónico.</t>
  </si>
  <si>
    <t>10, 14</t>
  </si>
  <si>
    <t>21, 24, 25, 28</t>
  </si>
  <si>
    <t>10, 29, 36, 37</t>
  </si>
  <si>
    <t>Solicitar apoyo al CENDOJ, para realización de capacitaciones en tablas de retención documental (TRD)</t>
  </si>
  <si>
    <t>Adelantar campañas sobre manejo y disposición de residuos.</t>
  </si>
  <si>
    <t>21, 36, 37</t>
  </si>
  <si>
    <t>Solicitar apoyo a la Dirección Ejecutiva Seccional de Administración Judicial en el suministro de recursos tecnólogicos para los servidores judiciales.</t>
  </si>
  <si>
    <t>10, 11</t>
  </si>
  <si>
    <t>7, 22, 23, 29, 30, 31, 32, 33, 34, 35</t>
  </si>
  <si>
    <t>Matriz Mapa de Riesgos</t>
  </si>
  <si>
    <t>Orientaciones Generales</t>
  </si>
  <si>
    <t xml:space="preserve">HOJA </t>
  </si>
  <si>
    <t>Columna</t>
  </si>
  <si>
    <t>Descripción - Lineamientos para el diligenciamiento</t>
  </si>
  <si>
    <t>Proceso</t>
  </si>
  <si>
    <t>Diligenciar el nombre del proceso al cual se le identificarán y valorarán los riesgos.</t>
  </si>
  <si>
    <t>Objetivo</t>
  </si>
  <si>
    <t>Diligenciar el objetivo del proceso. ( Ver caracterización del proceso)</t>
  </si>
  <si>
    <t>Alcance</t>
  </si>
  <si>
    <t>Diligenciar el alcance del proceso.( Ver caracterización del proceso)</t>
  </si>
  <si>
    <t>No. Referencia</t>
  </si>
  <si>
    <t>Enumerar  consecutivamente los riesgos  (1, 2,…)</t>
  </si>
  <si>
    <t>Riesgo</t>
  </si>
  <si>
    <t>Enunciar   el riesgo</t>
  </si>
  <si>
    <t>Descripción del Riesgo</t>
  </si>
  <si>
    <t>Describir el riesgo  de forma mas amplia para mayor comprensión . Facilita la descripción el determinar cómo se materializa el riesgo.</t>
  </si>
  <si>
    <t xml:space="preserve">Causas </t>
  </si>
  <si>
    <t>Número de veces que se realizó  la actividad en un año o se  proyecta  realizar</t>
  </si>
  <si>
    <t>Diligenciar  el número de veces que se  ejecuta la actividad durante el año si se  conocen estadísticas.  Si no hay  estadísticas , proyectar  de acuerdo con el conocimiento que se tiene del proceso .</t>
  </si>
  <si>
    <t>Número de veces que se materializó el riesgo en un  año</t>
  </si>
  <si>
    <t xml:space="preserve">Diligenciar  el número de veces que se  materializo el riesgo, en el año anterior, o que se podría materializar.   </t>
  </si>
  <si>
    <t xml:space="preserve">% Frecuencia </t>
  </si>
  <si>
    <t xml:space="preserve">Resultado de: Número de veces que se materializó el riesgo en un año  / numero de veces que se realizó la actividad en un año o se proyecta realizar </t>
  </si>
  <si>
    <t>PROBABILIDAD</t>
  </si>
  <si>
    <t xml:space="preserve">La hoja valora la probabilidad de acuerdo con los criterio definidos e la Hoja 8- Políticas de Administración </t>
  </si>
  <si>
    <t xml:space="preserve">Efectos </t>
  </si>
  <si>
    <t xml:space="preserve">Valoración de Efectos </t>
  </si>
  <si>
    <t xml:space="preserve">Seleccionar  por cada efecto que identifico  la valoración que le correspondería en términos de afectación </t>
  </si>
  <si>
    <t>Impacto Inherente</t>
  </si>
  <si>
    <t>La Hoja calcula el impacto por cada valoración de efecto que haya seleccionado</t>
  </si>
  <si>
    <t xml:space="preserve">Impacto Inherente Total </t>
  </si>
  <si>
    <t>La Hoja calcula el impacto total teniendo en cuenta si selecciono mas de un efecto</t>
  </si>
  <si>
    <t xml:space="preserve">Zona de Riesgo Inherente </t>
  </si>
  <si>
    <t xml:space="preserve">La Hoja calcula el riesgo inherente : Probabilidad inherente  por probabilidad residual y lo ubica de acuerdo con la  Matriz de Calor </t>
  </si>
  <si>
    <r>
      <rPr>
        <b/>
        <sz val="9"/>
        <rFont val="Arial"/>
        <family val="2"/>
      </rPr>
      <t>NOTA</t>
    </r>
    <r>
      <rPr>
        <sz val="9"/>
        <rFont val="Arial"/>
        <family val="2"/>
      </rPr>
      <t>: Si desea adicionar mas riesgos, copie las filas del riesgo anterior - No modifique las formulas</t>
    </r>
  </si>
  <si>
    <r>
      <rPr>
        <sz val="14"/>
        <color rgb="FFFF0000"/>
        <rFont val="Arial"/>
        <family val="2"/>
      </rPr>
      <t xml:space="preserve"> - </t>
    </r>
    <r>
      <rPr>
        <b/>
        <sz val="14"/>
        <color rgb="FFFF0000"/>
        <rFont val="Arial"/>
        <family val="2"/>
      </rPr>
      <t xml:space="preserve"> Hoja 5 Valoración Controles:</t>
    </r>
    <r>
      <rPr>
        <sz val="14"/>
        <rFont val="Arial"/>
        <family val="2"/>
      </rPr>
      <t xml:space="preserve"> Información pertinente refente a los controles y mitigación del riesgo</t>
    </r>
  </si>
  <si>
    <t>Diligencie el nombre del proceso al cual se le identificarán y valorarán los riesgos.</t>
  </si>
  <si>
    <t>Diligencie el objetivo del proceso.</t>
  </si>
  <si>
    <t>Diligencie el alcance del proceso.</t>
  </si>
  <si>
    <t>Permite definir el consecutivo de riesgos.</t>
  </si>
  <si>
    <t>Causas</t>
  </si>
  <si>
    <t>CONTROLES PREVENTIVOS 
(Controles para las causas - Disminuyen la probabilidad)</t>
  </si>
  <si>
    <t xml:space="preserve">Frente a cada causa  identificada describa el control, si lo hay. El control debe contener la siguiente información:  </t>
  </si>
  <si>
    <t xml:space="preserve">¿El control esta documentado? </t>
  </si>
  <si>
    <t>Seleccione si  o no</t>
  </si>
  <si>
    <t>¿Queda evidencia de la ejecución del control?</t>
  </si>
  <si>
    <t>La frecuencia del control está definida?</t>
  </si>
  <si>
    <t>¿Esta definido el responsable de la ejecución del control?</t>
  </si>
  <si>
    <t>Valoración de los controles</t>
  </si>
  <si>
    <t>La hoja califica la eficacia del control preventivo</t>
  </si>
  <si>
    <t>CONTROLES CORRECTIVOS
(Controles para los efectos - Disminuyen el impacto)</t>
  </si>
  <si>
    <t xml:space="preserve">Frente a cada causa  identificada describa el control , si lo hay. La descripción del control debe contener la siguiente información:  Responsable de aplicar el control, periodicidad con que se aplica, cómo se realiza, qué se hace si se encuentran falencias y que registro queda de la aplicación del control. </t>
  </si>
  <si>
    <t xml:space="preserve"> ¿Queda evidencia de la socialización o capacitación a los responsables?</t>
  </si>
  <si>
    <t xml:space="preserve">Eficacia del Control </t>
  </si>
  <si>
    <t>La hoja califica la eficacia del control correctivo</t>
  </si>
  <si>
    <t>Probabilidad Residual</t>
  </si>
  <si>
    <t>La hoja calcula Impacto Inherente vs. Eficacia controles preventivos</t>
  </si>
  <si>
    <t xml:space="preserve">Impacto Residual </t>
  </si>
  <si>
    <t xml:space="preserve">La hoja calcula Probabilidad inherente vs. Eficacia controles correctivos </t>
  </si>
  <si>
    <t xml:space="preserve">Zona de Riesgo  Residual </t>
  </si>
  <si>
    <t xml:space="preserve">La hoja calcula Probabilidad  Residual por Impacto Residual </t>
  </si>
  <si>
    <r>
      <t xml:space="preserve"> -</t>
    </r>
    <r>
      <rPr>
        <sz val="11"/>
        <rFont val="Arial"/>
        <family val="2"/>
      </rPr>
      <t xml:space="preserve"> </t>
    </r>
    <r>
      <rPr>
        <b/>
        <sz val="11"/>
        <rFont val="Arial"/>
        <family val="2"/>
      </rPr>
      <t xml:space="preserve"> Hoja7  Mapa Final</t>
    </r>
    <r>
      <rPr>
        <sz val="10"/>
        <rFont val="Arial"/>
        <family val="2"/>
      </rPr>
      <t>. Resumen del análisis de riesgo inherente , riesgo residual y tratamiento a ejecutar</t>
    </r>
  </si>
  <si>
    <r>
      <t xml:space="preserve"> -</t>
    </r>
    <r>
      <rPr>
        <sz val="11"/>
        <rFont val="Arial"/>
        <family val="2"/>
      </rPr>
      <t xml:space="preserve"> </t>
    </r>
    <r>
      <rPr>
        <b/>
        <sz val="11"/>
        <rFont val="Arial"/>
        <family val="2"/>
      </rPr>
      <t xml:space="preserve"> Hoja 7 Tabla de Clasificación Riesgo: </t>
    </r>
    <r>
      <rPr>
        <sz val="11"/>
        <rFont val="Arial"/>
        <family val="2"/>
      </rPr>
      <t>Tabla referente para todos los cálculos (no se diligencia)</t>
    </r>
  </si>
  <si>
    <r>
      <t xml:space="preserve"> -</t>
    </r>
    <r>
      <rPr>
        <sz val="11"/>
        <rFont val="Arial"/>
        <family val="2"/>
      </rPr>
      <t xml:space="preserve"> </t>
    </r>
    <r>
      <rPr>
        <b/>
        <sz val="11"/>
        <rFont val="Arial"/>
        <family val="2"/>
      </rPr>
      <t xml:space="preserve"> Hoja 8 Politicas de administración. </t>
    </r>
    <r>
      <rPr>
        <sz val="11"/>
        <rFont val="Arial"/>
        <family val="2"/>
      </rPr>
      <t>Se establecen los criterios de probabilidad e impacto ( según apetito y tolerancia de riesgo)</t>
    </r>
  </si>
  <si>
    <r>
      <t xml:space="preserve"> -</t>
    </r>
    <r>
      <rPr>
        <sz val="11"/>
        <rFont val="Arial"/>
        <family val="2"/>
      </rPr>
      <t xml:space="preserve"> </t>
    </r>
    <r>
      <rPr>
        <b/>
        <sz val="11"/>
        <rFont val="Arial"/>
        <family val="2"/>
      </rPr>
      <t xml:space="preserve"> Hoja 9 Matriz de Calor :  </t>
    </r>
    <r>
      <rPr>
        <sz val="11"/>
        <rFont val="Arial"/>
        <family val="2"/>
      </rPr>
      <t>Criterios  según politica para el tratamiento de riesgos acorde con su evaluación</t>
    </r>
  </si>
  <si>
    <r>
      <t xml:space="preserve"> -  </t>
    </r>
    <r>
      <rPr>
        <b/>
        <sz val="14"/>
        <rFont val="Arial"/>
        <family val="2"/>
      </rPr>
      <t>Hoja 11 a la 14 Seguimientos Trimestrales</t>
    </r>
    <r>
      <rPr>
        <sz val="14"/>
        <rFont val="Arial"/>
        <family val="2"/>
      </rPr>
      <t>: En estas hojas de cálculo se realiza el seguimiento trimestral a las acciones formuladas para gestionar  los riesgos residuales</t>
    </r>
  </si>
  <si>
    <t>Proceso:</t>
  </si>
  <si>
    <t>Objetivo:</t>
  </si>
  <si>
    <t>Alcance:</t>
  </si>
  <si>
    <t>IDENTIFICACIÓN DEL RIESGO</t>
  </si>
  <si>
    <t>CAUSAS</t>
  </si>
  <si>
    <t>PROBABILIDAD INHERENTE</t>
  </si>
  <si>
    <t>IMPACTO INHERENTE</t>
  </si>
  <si>
    <t>RIESGO INHERENTE</t>
  </si>
  <si>
    <t>N.</t>
  </si>
  <si>
    <t>RIESGO 
(Posibilidad de…..)</t>
  </si>
  <si>
    <t>DESCRIPCIÓN  DEL RIESGO</t>
  </si>
  <si>
    <t>Número de veces que se materializo el riesgo en un  año o que se puede materializar</t>
  </si>
  <si>
    <t>% Probabilidad</t>
  </si>
  <si>
    <t xml:space="preserve">EFECTOS  </t>
  </si>
  <si>
    <t>VALORACIÓN DEL EFECTO</t>
  </si>
  <si>
    <t>Valor Inherente</t>
  </si>
  <si>
    <t>IMPACTO INHERENTE TOTAL</t>
  </si>
  <si>
    <t>ZONA DE RIESGO INHERENTE</t>
  </si>
  <si>
    <t>VALORACIÓN DEL RIESGO INHERENTE</t>
  </si>
  <si>
    <t xml:space="preserve">¿Qué pasa, cómo se materializa el riesgo? </t>
  </si>
  <si>
    <t>IMPACTO</t>
  </si>
  <si>
    <t>CALIFICACION DEL RIESGO</t>
  </si>
  <si>
    <t>Vencimiento de Términos</t>
  </si>
  <si>
    <t>Posibilidad de que se realicen actuaciones procesales o de  dar respuesta a las solicitudes de los usuarios de la administración de justicia en materia penal, después del  término legal establecido para decidir sobre los conflictos presentados a los jueces.</t>
  </si>
  <si>
    <t>1. Mayor demanda de justicia.</t>
  </si>
  <si>
    <t>Afectación de reputacion,imagén,  credibilidad, satisfacción de usuarios y PI</t>
  </si>
  <si>
    <t xml:space="preserve">De la entidad y sector justicia a nivel nacional </t>
  </si>
  <si>
    <t>2. Insuficiencia de  personal  para atender la función misional y la atención a las partes interesadas en los despachos judiciales y centro de servicios</t>
  </si>
  <si>
    <t>Interrupción o afectación en la prestación del servicio judicial</t>
  </si>
  <si>
    <t xml:space="preserve">Entre  97 a 144 horas   habiles al año  </t>
  </si>
  <si>
    <t>3. Complejidad de los procesos judiciales y solicitudes, lo cual incrementa los tiempos para su resolución.</t>
  </si>
  <si>
    <t>Incumplimiento de las metas establecidas</t>
  </si>
  <si>
    <t>Incumplimiento del 20% de los indicadores del proceso</t>
  </si>
  <si>
    <t>4.Fallas en la planeación  para el desarrollo de las tareas propias del despacho.</t>
  </si>
  <si>
    <t>5.  Fallas e insuficiencia de las herramientas tecnológicas.</t>
  </si>
  <si>
    <t>No realización de Audiencias</t>
  </si>
  <si>
    <t xml:space="preserve">Posibilidad de no atender la solicitud  de un fiscal o parte interesada para la realización de una audiencia preliminar o de no cumplir la programción de audiencias de Conocimiento. </t>
  </si>
  <si>
    <t xml:space="preserve">1. Inasistencia del Juez </t>
  </si>
  <si>
    <t xml:space="preserve">De la entidad, seccional, despachos a nivel local o municipal </t>
  </si>
  <si>
    <t xml:space="preserve">2. Falta de tiempo para  la realización.
</t>
  </si>
  <si>
    <t>3. Programación de audiencias sin tener en cuenta tiempos de duración para su realización.</t>
  </si>
  <si>
    <t>Incumplimiento del 40% de los indicadores del proceso</t>
  </si>
  <si>
    <t>4. Comunicación o notificación inoportuna o errores en la misma.</t>
  </si>
  <si>
    <t>Entre  145 a 192 horas  hábiles al año</t>
  </si>
  <si>
    <t>5.Fallas en el servicio de internet,  conectividad  irregular.</t>
  </si>
  <si>
    <t>6. Error en las notificaciones judiciales</t>
  </si>
  <si>
    <t>Inexactitud o inoportunidad en el reparto de procesos.</t>
  </si>
  <si>
    <t>Posibilidad de no realizar, no hacerlo  oportunamente, no aplicar la normatividad para realizar el reparto.</t>
  </si>
  <si>
    <t>1. Errores en la digitación</t>
  </si>
  <si>
    <t xml:space="preserve">De un área del nivel central, seccional o despacho judicial </t>
  </si>
  <si>
    <t>2.Incumplimiento del procedimiento de reparto.</t>
  </si>
  <si>
    <t xml:space="preserve">Entre e 193 a 240 horas  habiles al año   </t>
  </si>
  <si>
    <t xml:space="preserve">3. Falta de personal para atender el  volúmen de solicitudes recibidas. </t>
  </si>
  <si>
    <t>4. Falta de comunicación y de oportunidad en la  actualización de las novedades de los juzgados.</t>
  </si>
  <si>
    <t>5. No incluir en el reparto la totalidad de las solicitudes o escritos de acusación recibidos por correo electrónico.</t>
  </si>
  <si>
    <t xml:space="preserve"> Emitir notificaciones judiciales inexactas o extemporáneas </t>
  </si>
  <si>
    <t xml:space="preserve">Posibilidad de afectación en la Prestación del Servicio de Justicia debido a la no citación de las parte interesada. </t>
  </si>
  <si>
    <t xml:space="preserve">1.  Direcciones físicas o electrónicas  de las partes interesadas erradas. </t>
  </si>
  <si>
    <t>2.  Falta de seguimiento y control al cumplimiento efectivo de la actividad asignada.</t>
  </si>
  <si>
    <t xml:space="preserve"> </t>
  </si>
  <si>
    <t>Pérdida de documentos</t>
  </si>
  <si>
    <t>Extravío de documentos temporal o definitivo de los procesos judiciales</t>
  </si>
  <si>
    <t xml:space="preserve">1. Falta de implementación del expediente electrónico en todas las dependencias y juzgados.
</t>
  </si>
  <si>
    <t xml:space="preserve">Entre 49 a 96 horas  habiles al año  </t>
  </si>
  <si>
    <t>2.Falta de software institucional estandarizado para la especialidad para el control del archivo de documentos tanto físicos como virtuales.</t>
  </si>
  <si>
    <t xml:space="preserve">De la entidad, seccional, despachos a nivel departamental </t>
  </si>
  <si>
    <t>3.Desconocimiento e inaplicabilidad de las Tablas de Retención Documental (TRD)</t>
  </si>
  <si>
    <t>4.Volumen excesivo de ingreso de expedientes para el personal asignado,  generando demoras en la organización de los expedientes.</t>
  </si>
  <si>
    <t xml:space="preserve">Afectaciones ambientales </t>
  </si>
  <si>
    <t>Se tienen   afectaciones ambientales que generen impactos negativos en el entorno</t>
  </si>
  <si>
    <t xml:space="preserve">1. Falta de socialización del Acuerdo PSAA14-10160. </t>
  </si>
  <si>
    <t>Afectación Ambiental</t>
  </si>
  <si>
    <t xml:space="preserve">Si el hecho llegara a presentarse, tendría bajo impacto o efecto sobre la entidad.
</t>
  </si>
  <si>
    <t>2.Baja participación de los funcionarios y servidores judiciales en las actividades de formación en el Sistema de Gestión Ambiental</t>
  </si>
  <si>
    <t>3.  Poco compromiso en la aplicabilidad y formación de la cultura ambiental</t>
  </si>
  <si>
    <t>4. Carencia del liderazgo en el Sistema de Gestión Ambiental</t>
  </si>
  <si>
    <t xml:space="preserve">Recibir dádivas o beneficios a nombre propio o de terceros para expedir documentos  sin el lleno de requisitos legales o con datos falsos. </t>
  </si>
  <si>
    <t xml:space="preserve"> Realizar trámites sin el cumplimiento de los requisitos legales  o con datos falsos</t>
  </si>
  <si>
    <t xml:space="preserve">2. Desconocimiento del Código de Etica y Buen Gobierno.    
</t>
  </si>
  <si>
    <t xml:space="preserve">MATRIZ DE RIESGOS </t>
  </si>
  <si>
    <t>EVALUACIÓN DE RIESGO - VALORACIÓN DE LOS CONTROLES</t>
  </si>
  <si>
    <t>EVALUACIÓN DEL RIESGO - NIVEL DEL RIESGO RESIDUAL</t>
  </si>
  <si>
    <t xml:space="preserve">RIESGO </t>
  </si>
  <si>
    <t>No. Control</t>
  </si>
  <si>
    <t>RIESGO RESIDUAL</t>
  </si>
  <si>
    <t>¿Está establecida la frecuencia del control?</t>
  </si>
  <si>
    <t>Eficacia del cada control</t>
  </si>
  <si>
    <t>Efectos</t>
  </si>
  <si>
    <t xml:space="preserve">¿El control está documentado? </t>
  </si>
  <si>
    <t>¿Queda evidencia de la socialización o capacitación a los responsables?/ Es oportuna la aplicación del control?</t>
  </si>
  <si>
    <t>¿Está definido el responsable de la ejecución del control?</t>
  </si>
  <si>
    <t>¿Queda   evidencia de la ejecución del control ?</t>
  </si>
  <si>
    <t xml:space="preserve">Eeficacia del control </t>
  </si>
  <si>
    <t>Zona Riesgo Residual</t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</si>
  <si>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Consejo Seccional,  (</t>
    </r>
    <r>
      <rPr>
        <sz val="10"/>
        <color rgb="FFFF0000"/>
        <rFont val="Calibri"/>
        <family val="2"/>
        <scheme val="minor"/>
      </rPr>
      <t>periodicidad</t>
    </r>
    <r>
      <rPr>
        <sz val="10"/>
        <rFont val="Calibri"/>
        <family val="2"/>
        <scheme val="minor"/>
      </rPr>
      <t>), anualmente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>)  revisa Estadísticas en SIERJU (</t>
    </r>
    <r>
      <rPr>
        <sz val="10"/>
        <color rgb="FFFF0000"/>
        <rFont val="Calibri"/>
        <family val="2"/>
        <scheme val="minor"/>
      </rPr>
      <t>cómo lo hac</t>
    </r>
    <r>
      <rPr>
        <sz val="10"/>
        <rFont val="Calibri"/>
        <family val="2"/>
        <scheme val="minor"/>
      </rPr>
      <t xml:space="preserve">e) . Analizando las cargas de trabajo y  la productividad de los juzgados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Si los rrsultados superan los estandares establecidos tramita la creación de juzgados de descongestión.
</t>
    </r>
    <r>
      <rPr>
        <sz val="10"/>
        <color rgb="FFFF0000"/>
        <rFont val="Calibri"/>
        <family val="2"/>
        <scheme val="minor"/>
      </rPr>
      <t>(evidencia).</t>
    </r>
    <r>
      <rPr>
        <sz val="10"/>
        <rFont val="Calibri"/>
        <family val="2"/>
        <scheme val="minor"/>
      </rPr>
      <t xml:space="preserve"> Como registro del control quedan actas de visistas del Consejo y acuerdos de creación de juzgados. </t>
    </r>
  </si>
  <si>
    <t>SI</t>
  </si>
  <si>
    <t>NO</t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</si>
  <si>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 xml:space="preserve"> ) El Consejo Seccional,  (</t>
    </r>
    <r>
      <rPr>
        <sz val="10"/>
        <color rgb="FFFF0000"/>
        <rFont val="Calibri"/>
        <family val="2"/>
        <scheme val="minor"/>
      </rPr>
      <t>periodicidad</t>
    </r>
    <r>
      <rPr>
        <sz val="10"/>
        <rFont val="Calibri"/>
        <family val="2"/>
        <scheme val="minor"/>
      </rPr>
      <t>), anualmente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>)  revisa Estadísticas en SIERJU (</t>
    </r>
    <r>
      <rPr>
        <sz val="10"/>
        <color rgb="FFFF0000"/>
        <rFont val="Calibri"/>
        <family val="2"/>
        <scheme val="minor"/>
      </rPr>
      <t>cómo lo hac</t>
    </r>
    <r>
      <rPr>
        <sz val="10"/>
        <rFont val="Calibri"/>
        <family val="2"/>
        <scheme val="minor"/>
      </rPr>
      <t xml:space="preserve">e) . Analizando las cargas de trabajo y  la productividad de los juzgados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Si los rrsultados superan los estandares establecidos tramita la creación de juzgados de descongestión.
</t>
    </r>
    <r>
      <rPr>
        <sz val="10"/>
        <color rgb="FFFF0000"/>
        <rFont val="Calibri"/>
        <family val="2"/>
        <scheme val="minor"/>
      </rPr>
      <t>(evidencia).</t>
    </r>
    <r>
      <rPr>
        <sz val="10"/>
        <rFont val="Calibri"/>
        <family val="2"/>
        <scheme val="minor"/>
      </rPr>
      <t xml:space="preserve"> Como registro del control quedan actas de visistas del Consejo y acuerdos de creación de juzgados. 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</si>
  <si>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 xml:space="preserve"> ) El  Juez director del despacho, </t>
    </r>
    <r>
      <rPr>
        <sz val="10"/>
        <color rgb="FFFF0000"/>
        <rFont val="Calibri"/>
        <family val="2"/>
        <scheme val="minor"/>
      </rPr>
      <t xml:space="preserve">(periodicidad) </t>
    </r>
    <r>
      <rPr>
        <sz val="10"/>
        <rFont val="Calibri"/>
        <family val="2"/>
        <scheme val="minor"/>
      </rPr>
      <t xml:space="preserve"> semanalmente,
</t>
    </r>
    <r>
      <rPr>
        <sz val="10"/>
        <color rgb="FFFF0000"/>
        <rFont val="Calibri"/>
        <family val="2"/>
        <scheme val="minor"/>
      </rPr>
      <t xml:space="preserve">(qué hace) </t>
    </r>
    <r>
      <rPr>
        <sz val="10"/>
        <rFont val="Calibri"/>
        <family val="2"/>
        <scheme val="minor"/>
      </rPr>
      <t xml:space="preserve"> revisa los registros de control o planificadores y los ingresos del reparto,
(</t>
    </r>
    <r>
      <rPr>
        <sz val="10"/>
        <color rgb="FFFF0000"/>
        <rFont val="Calibri"/>
        <family val="2"/>
        <scheme val="minor"/>
      </rPr>
      <t xml:space="preserve">cómo lo hace)  </t>
    </r>
    <r>
      <rPr>
        <sz val="10"/>
        <rFont val="Calibri"/>
        <family val="2"/>
        <scheme val="minor"/>
      </rPr>
      <t xml:space="preserve">para actualizar la planificación y verificar fechas de las actuaciones.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 si evidencia actividades y actuaciones no incluidas se integran al planificador. 
</t>
    </r>
    <r>
      <rPr>
        <sz val="10"/>
        <color rgb="FFFF0000"/>
        <rFont val="Calibri"/>
        <family val="2"/>
        <scheme val="minor"/>
      </rPr>
      <t xml:space="preserve">(evidencia). </t>
    </r>
    <r>
      <rPr>
        <sz val="10"/>
        <rFont val="Calibri"/>
        <family val="2"/>
        <scheme val="minor"/>
      </rPr>
      <t xml:space="preserve"> Como registro del control queda el planificador y las actuaciones documentadas</t>
    </r>
    <r>
      <rPr>
        <sz val="10"/>
        <color rgb="FFFF0000"/>
        <rFont val="Calibri"/>
        <family val="2"/>
        <scheme val="minor"/>
      </rPr>
      <t xml:space="preserve">. 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</si>
  <si>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 xml:space="preserve"> ) El  Juez director del despacho, </t>
    </r>
    <r>
      <rPr>
        <sz val="10"/>
        <color rgb="FFFF0000"/>
        <rFont val="Calibri"/>
        <family val="2"/>
        <scheme val="minor"/>
      </rPr>
      <t xml:space="preserve">(periodicidad) </t>
    </r>
    <r>
      <rPr>
        <sz val="10"/>
        <rFont val="Calibri"/>
        <family val="2"/>
        <scheme val="minor"/>
      </rPr>
      <t xml:space="preserve"> semanalmente,
</t>
    </r>
    <r>
      <rPr>
        <sz val="10"/>
        <color rgb="FFFF0000"/>
        <rFont val="Calibri"/>
        <family val="2"/>
        <scheme val="minor"/>
      </rPr>
      <t xml:space="preserve">(qué hace) </t>
    </r>
    <r>
      <rPr>
        <sz val="10"/>
        <rFont val="Calibri"/>
        <family val="2"/>
        <scheme val="minor"/>
      </rPr>
      <t xml:space="preserve"> revisa los registros de control o planificadores y los ingresos del reparto,
(</t>
    </r>
    <r>
      <rPr>
        <sz val="10"/>
        <color rgb="FFFF0000"/>
        <rFont val="Calibri"/>
        <family val="2"/>
        <scheme val="minor"/>
      </rPr>
      <t xml:space="preserve">cómo lo hace)  </t>
    </r>
    <r>
      <rPr>
        <sz val="10"/>
        <rFont val="Calibri"/>
        <family val="2"/>
        <scheme val="minor"/>
      </rPr>
      <t xml:space="preserve">para actualizar la planificación y verificar fechas de las actuaciones.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 Si evidencia actividades no realizadas  reprograma las actuaciones según la prioridad. 
</t>
    </r>
    <r>
      <rPr>
        <sz val="10"/>
        <color rgb="FFFF0000"/>
        <rFont val="Calibri"/>
        <family val="2"/>
        <scheme val="minor"/>
      </rPr>
      <t xml:space="preserve">(evidencia). </t>
    </r>
    <r>
      <rPr>
        <sz val="10"/>
        <rFont val="Calibri"/>
        <family val="2"/>
        <scheme val="minor"/>
      </rPr>
      <t xml:space="preserve"> Como registro del control queda el planificador y las actuaciones documentadas</t>
    </r>
    <r>
      <rPr>
        <sz val="10"/>
        <color rgb="FFFF0000"/>
        <rFont val="Calibri"/>
        <family val="2"/>
        <scheme val="minor"/>
      </rPr>
      <t xml:space="preserve">. 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</si>
  <si>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Juez director del despacho,</t>
    </r>
    <r>
      <rPr>
        <sz val="10"/>
        <color rgb="FFFF0000"/>
        <rFont val="Calibri"/>
        <family val="2"/>
        <scheme val="minor"/>
      </rPr>
      <t xml:space="preserve"> 
(periodicidad)</t>
    </r>
    <r>
      <rPr>
        <sz val="10"/>
        <rFont val="Calibri"/>
        <family val="2"/>
        <scheme val="minor"/>
      </rPr>
      <t xml:space="preserve"> diariamente,  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 hace seguimiento a la  planificación de audiencias 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revisando el tipo de audiencias a realizar  y los tiempos programados para cada una.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ajustando la programación si requiere incluir o hacer cambios imprevistos.   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del control queda el planificador y las actuaciones documentadas</t>
    </r>
    <r>
      <rPr>
        <sz val="10"/>
        <color rgb="FFFF0000"/>
        <rFont val="Calibri"/>
        <family val="2"/>
        <scheme val="minor"/>
      </rPr>
      <t xml:space="preserve">. 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</si>
  <si>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secretario del despacho,</t>
    </r>
    <r>
      <rPr>
        <sz val="10"/>
        <color rgb="FFFF0000"/>
        <rFont val="Calibri"/>
        <family val="2"/>
        <scheme val="minor"/>
      </rPr>
      <t xml:space="preserve"> 
(periodicidad)</t>
    </r>
    <r>
      <rPr>
        <sz val="10"/>
        <rFont val="Calibri"/>
        <family val="2"/>
        <scheme val="minor"/>
      </rPr>
      <t xml:space="preserve"> diariamente,  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 ingresa los datos para la realización de citaciones y notificaciones 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registrando en el aplicativo CSJCOM, los datos de la audencia y los de los intervinientes. 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revisa antes de confirmar la elaboración que los datos sean correctos.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del control quedan los datos en el aplicativo ingresados por el secretario, los cuales no pueden ser cambiados.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</si>
  <si>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secretario del despacho,</t>
    </r>
    <r>
      <rPr>
        <sz val="10"/>
        <color rgb="FFFF0000"/>
        <rFont val="Calibri"/>
        <family val="2"/>
        <scheme val="minor"/>
      </rPr>
      <t xml:space="preserve"> 
(periodicidad)</t>
    </r>
    <r>
      <rPr>
        <sz val="10"/>
        <rFont val="Calibri"/>
        <family val="2"/>
        <scheme val="minor"/>
      </rPr>
      <t xml:space="preserve"> diariamente,  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 ingresa los datos para la realización de citaciones y notificaciones 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registrando en el aplicativo CSJCOM, los datos de la audencia y los de los intervinientes. 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cuando se detectan errores se hacen las correcciones pertinentes.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del control quedan los datos en el aplicativo ingresados por el secretario, los cuales no pueden ser cambiados.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</si>
  <si>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 xml:space="preserve">) Los secretarios de los despachos o quien asigne el Juez 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cuando lo requiera el juzgado,  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 solicita apoyo para las conexiones de las audiencias virtuales y físicas  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>contactando</t>
    </r>
    <r>
      <rPr>
        <sz val="10"/>
        <color rgb="FFFF000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 xml:space="preserve">a los administradores de salas, 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cuando se presentan inconvenientes tecnológicos en desarrollo de las audiencias.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del control quedan las grabaciones, los correos y mensajes solicitando el apoyo.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</si>
  <si>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empleado encargado de reparto.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al momento de realizar reparto de cada solicitud o escrito.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verifica que los datos aportados por el solicitante sean los que ingresa al aplicativo. 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confrontando la información aportada por el solicitante y confirmando que lo digitado o seleccionado en el aplicativo es correcto.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si encuentra que ingresó datos errados hace la corrección  antes de realizar cada reparto.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 queda la información en el aplicativo de reparto y el acta de reparto.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</si>
  <si>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empleado encargado de reparto.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al momento de realizar reparto de cada solicitud o escrito.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verifica que los datos aportados por el solicitante sean los que ingresa al aplicativo. 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confrontando la información aportada por el solicitante y confirmando que lo digitado o seleccionado en el aplicativo es correcto.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si encuentra que ingresó datos errados después de realizar un reparto informa a la Coordinación y hace la corrección previa autorización del Juez Coordinador.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 queda la información en el aplicativo de reparto y las actas de reparto errada donde explica el error  y el acta del nuevo reparto.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</si>
  <si>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líder del grupo de Reparto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periodicamente 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 verifica versión del procedimiento y su aplicación.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que el procedimiento esté actualizado y que el equipo de trabajo aplica la última versión aprobada.
</t>
    </r>
    <r>
      <rPr>
        <sz val="10"/>
        <color rgb="FFFF0000"/>
        <rFont val="Calibri"/>
        <family val="2"/>
        <scheme val="minor"/>
      </rPr>
      <t>(desviación)</t>
    </r>
    <r>
      <rPr>
        <sz val="10"/>
        <rFont val="Calibri"/>
        <family val="2"/>
        <scheme val="minor"/>
      </rPr>
      <t xml:space="preserve"> Si encuentra desactualización realiza el ajuste y solicita aprobación de la nueva versión y si el personal no aplica la versión actualizada realiza capacitación.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 queda acta de aprobación del procedimiento y actas de capacitación o lista de asistencia.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</si>
  <si>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Líder del grupo de reparto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diariamente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 Revisar el correo electrónico institucional del Grupo
</t>
    </r>
    <r>
      <rPr>
        <sz val="10"/>
        <color rgb="FFFF0000"/>
        <rFont val="Calibri"/>
        <family val="2"/>
        <scheme val="minor"/>
      </rPr>
      <t>(cómo lo hace)</t>
    </r>
    <r>
      <rPr>
        <sz val="10"/>
        <rFont val="Calibri"/>
        <family val="2"/>
        <scheme val="minor"/>
      </rPr>
      <t xml:space="preserve"> Verificando uno a uno y en orden cronologico que a  los correos que ingresan con solicitudes de reparto se hayan tramitado.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Si encuentra un correo al cual no se hizo reparto de la solicitud, se debe realizar inmediatamente, si ha pasado mucho tiempo para reparto informar al solicitante lo sucedido.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 queda el acta de reparto con la fecha y hora del mismo.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</si>
  <si>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Secreatrio de Juzgado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diariamente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), notifica en estrados e ingresa  datos en la base para ordenar  las notificaciones.
</t>
    </r>
    <r>
      <rPr>
        <sz val="10"/>
        <color rgb="FFFF0000"/>
        <rFont val="Calibri"/>
        <family val="2"/>
        <scheme val="minor"/>
      </rPr>
      <t xml:space="preserve">(cómo lo hace)  </t>
    </r>
    <r>
      <rPr>
        <sz val="10"/>
        <rFont val="Calibri"/>
        <family val="2"/>
        <scheme val="minor"/>
      </rPr>
      <t xml:space="preserve">verificando los datos registrados en bases para notificación.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Si encuentra incongruencias hace las correcciones antes de ordenr la notificación.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 quedan las bases con los datos consolidados.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</si>
  <si>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notificador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diariamente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Realizar una programación de envíos por correo electrónico  y rutas físicas para las notificaciones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 revisando los datos aportados por los juzgados o parte interesada.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Si los datos informados están errados confirmar telefónicamente, corregir y realizar la notificación de forma prioritaria e inmediata.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 queda el correo enviado o la firma del notificado.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</si>
  <si>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Líder del grupo de notificaciones.</t>
    </r>
    <r>
      <rPr>
        <sz val="10"/>
        <color rgb="FFFF0000"/>
        <rFont val="Calibri"/>
        <family val="2"/>
        <scheme val="minor"/>
      </rPr>
      <t xml:space="preserve">
(periodicidad) </t>
    </r>
    <r>
      <rPr>
        <sz val="10"/>
        <rFont val="Calibri"/>
        <family val="2"/>
        <scheme val="minor"/>
      </rPr>
      <t>diariamente,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Verifica que los notificadores realizan las notificaciones asignadas.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 revisando los correos y las planillas de control interno del grupo.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Sí se presenta represamiento en el trabajo de uno ó más notificadores analizar y encontrar las causas.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 quedan las bases de control internas del grupo.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</si>
  <si>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El Líder del grupo de notificaciones.</t>
    </r>
    <r>
      <rPr>
        <sz val="10"/>
        <color rgb="FFFF0000"/>
        <rFont val="Calibri"/>
        <family val="2"/>
        <scheme val="minor"/>
      </rPr>
      <t xml:space="preserve">
(periodicidad) </t>
    </r>
    <r>
      <rPr>
        <sz val="10"/>
        <rFont val="Calibri"/>
        <family val="2"/>
        <scheme val="minor"/>
      </rPr>
      <t>diariamente,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Verifica que los notificadores realizan las notificaciones asignadas.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 revisando los correos y las planillas de control interno del grupo.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Sí se presenta represamiento en el trabajo dar solución inmedita a las notificaciones no realizadas.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 quedan las bases de control internas del grupo.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</si>
  <si>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 xml:space="preserve">) Consejo Seccional de la Judicatura
Unidad de Proyectos especiales de Tecnología y CENDOJ
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Plan para la creación del Gestor documental.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 Conocimiento de la especialidad Penal y recolecciónde  datos para el diseño del Gestor documental aplicable a la especialidad.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reformular el plan si se incumplen términos.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 queda actas de reuniones.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</si>
  <si>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Consejo superior de la Judicatura - Unidad de Proyectos especiales de Tecnología y CENDOJ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SIN DEFINIR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Plan para la implementación del Acuerdo 11567, parágrafo 2 del artículo 28. 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 Conocimiento de la especialidad Penal y recolecciónde  datos para el diseño del software aplicable a la especialidad.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reformular el plan si se incumplen términos.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Como registro  queda actas de reuniones.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</si>
  <si>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>) CENDOJ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Asigna un responsable  o un comité para elaboración de propuesta para la creación e implementación de las TRD propias para el SPA 
</t>
    </r>
    <r>
      <rPr>
        <sz val="10"/>
        <color rgb="FFFF0000"/>
        <rFont val="Calibri"/>
        <family val="2"/>
        <scheme val="minor"/>
      </rPr>
      <t xml:space="preserve">(cómo lo hace) </t>
    </r>
    <r>
      <rPr>
        <sz val="10"/>
        <rFont val="Calibri"/>
        <family val="2"/>
        <scheme val="minor"/>
      </rPr>
      <t xml:space="preserve">Por medio de reuniones en las que se diseñan las TRD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Revisar la  propuesta por el CENDOJ generar  espacios para definir el tema.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 xml:space="preserve">Como registro  queda actas de reuniones 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</si>
  <si>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 xml:space="preserve">) Juez Coordinador 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 cuando se requiera 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Jornadas de Descongestión
</t>
    </r>
    <r>
      <rPr>
        <sz val="10"/>
        <color rgb="FFFF0000"/>
        <rFont val="Calibri"/>
        <family val="2"/>
        <scheme val="minor"/>
      </rPr>
      <t>(cómo lo hace)</t>
    </r>
    <r>
      <rPr>
        <sz val="10"/>
        <rFont val="Calibri"/>
        <family val="2"/>
        <scheme val="minor"/>
      </rPr>
      <t xml:space="preserve"> Asignando personal de otros grupos temporalmente.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
</t>
    </r>
    <r>
      <rPr>
        <sz val="10"/>
        <color rgb="FFFF0000"/>
        <rFont val="Calibri"/>
        <family val="2"/>
        <scheme val="minor"/>
      </rPr>
      <t xml:space="preserve">(evidencia) </t>
    </r>
    <r>
      <rPr>
        <sz val="10"/>
        <rFont val="Calibri"/>
        <family val="2"/>
        <scheme val="minor"/>
      </rPr>
      <t>Registro de los expedientes tramitados.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</si>
  <si>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 xml:space="preserve">) 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
</t>
    </r>
    <r>
      <rPr>
        <sz val="10"/>
        <color rgb="FFFF0000"/>
        <rFont val="Calibri"/>
        <family val="2"/>
        <scheme val="minor"/>
      </rPr>
      <t>(cómo lo hace)</t>
    </r>
    <r>
      <rPr>
        <sz val="10"/>
        <rFont val="Calibri"/>
        <family val="2"/>
        <scheme val="minor"/>
      </rPr>
      <t xml:space="preserve">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
</t>
    </r>
    <r>
      <rPr>
        <sz val="10"/>
        <color rgb="FFFF0000"/>
        <rFont val="Calibri"/>
        <family val="2"/>
        <scheme val="minor"/>
      </rPr>
      <t xml:space="preserve">(evidencia) </t>
    </r>
  </si>
  <si>
    <r>
      <t>(</t>
    </r>
    <r>
      <rPr>
        <sz val="10"/>
        <color rgb="FFFF0000"/>
        <rFont val="Calibri"/>
        <family val="2"/>
        <scheme val="minor"/>
      </rPr>
      <t>Responsable</t>
    </r>
    <r>
      <rPr>
        <sz val="10"/>
        <rFont val="Calibri"/>
        <family val="2"/>
        <scheme val="minor"/>
      </rPr>
      <t xml:space="preserve">) </t>
    </r>
    <r>
      <rPr>
        <sz val="10"/>
        <color rgb="FFFF0000"/>
        <rFont val="Calibri"/>
        <family val="2"/>
        <scheme val="minor"/>
      </rPr>
      <t xml:space="preserve">
(periodicidad)</t>
    </r>
    <r>
      <rPr>
        <sz val="10"/>
        <rFont val="Calibri"/>
        <family val="2"/>
        <scheme val="minor"/>
      </rPr>
      <t xml:space="preserve"> 
(</t>
    </r>
    <r>
      <rPr>
        <sz val="10"/>
        <color rgb="FFFF0000"/>
        <rFont val="Calibri"/>
        <family val="2"/>
        <scheme val="minor"/>
      </rPr>
      <t>qué hace</t>
    </r>
    <r>
      <rPr>
        <sz val="10"/>
        <rFont val="Calibri"/>
        <family val="2"/>
        <scheme val="minor"/>
      </rPr>
      <t xml:space="preserve">)  
</t>
    </r>
    <r>
      <rPr>
        <sz val="10"/>
        <color rgb="FFFF0000"/>
        <rFont val="Calibri"/>
        <family val="2"/>
        <scheme val="minor"/>
      </rPr>
      <t>(cómo lo hace)</t>
    </r>
    <r>
      <rPr>
        <sz val="10"/>
        <rFont val="Calibri"/>
        <family val="2"/>
        <scheme val="minor"/>
      </rPr>
      <t xml:space="preserve">
</t>
    </r>
    <r>
      <rPr>
        <sz val="10"/>
        <color rgb="FFFF0000"/>
        <rFont val="Calibri"/>
        <family val="2"/>
        <scheme val="minor"/>
      </rPr>
      <t>(desviación )</t>
    </r>
    <r>
      <rPr>
        <sz val="10"/>
        <rFont val="Calibri"/>
        <family val="2"/>
        <scheme val="minor"/>
      </rPr>
      <t xml:space="preserve"> 
</t>
    </r>
    <r>
      <rPr>
        <sz val="10"/>
        <color rgb="FFFF0000"/>
        <rFont val="Calibri"/>
        <family val="2"/>
        <scheme val="minor"/>
      </rPr>
      <t xml:space="preserve">(evidencia) </t>
    </r>
  </si>
  <si>
    <t>Media - 3</t>
  </si>
  <si>
    <t xml:space="preserve">MATRIZ DE RIESGOS SIGCMA </t>
  </si>
  <si>
    <t xml:space="preserve">ACCIONES CONSTITUCIONALES
PROCESO PENAL
ATENCIÓN AL USUARIO
GESTIÓN DE SERVICIOS JUDICIALES </t>
  </si>
  <si>
    <t>IDENTIFICACIÓN DEL RIEGO</t>
  </si>
  <si>
    <t>Probabilidad inherente</t>
  </si>
  <si>
    <t>Impacto inherente</t>
  </si>
  <si>
    <t>Zona de Riesgo Inherente</t>
  </si>
  <si>
    <t>Probabilidad Residual Final</t>
  </si>
  <si>
    <t>Impacto Residual Final</t>
  </si>
  <si>
    <t>#</t>
  </si>
  <si>
    <t>Zona de Riesgo Final</t>
  </si>
  <si>
    <t>Opción de Tratamiento</t>
  </si>
  <si>
    <t>Actividades</t>
  </si>
  <si>
    <t>Responsable</t>
  </si>
  <si>
    <t>Fecha Implementación</t>
  </si>
  <si>
    <t>Reducir (Mitigar)</t>
  </si>
  <si>
    <t>Evitar</t>
  </si>
  <si>
    <t>8- Política- Criterios para administrar riesgos</t>
  </si>
  <si>
    <t>Frecuencia de la Actividad</t>
  </si>
  <si>
    <t>Probabilidad</t>
  </si>
  <si>
    <t xml:space="preserve">Frecuencia:  Número de casos materializados /Total de actividades </t>
  </si>
  <si>
    <t xml:space="preserve">Factibilidad </t>
  </si>
  <si>
    <t>Muy Baja</t>
  </si>
  <si>
    <t>Resultados entre 0- 4%</t>
  </si>
  <si>
    <t>Puede ocurrir solo en circunstancias excepcionales</t>
  </si>
  <si>
    <t>Baja</t>
  </si>
  <si>
    <t>Resultados entre 5%- 9%</t>
  </si>
  <si>
    <t xml:space="preserve"> Puede ocurrir en algún momento</t>
  </si>
  <si>
    <t>Media</t>
  </si>
  <si>
    <t>Resultados entre 10%- 29%</t>
  </si>
  <si>
    <t xml:space="preserve"> Podría ocurrir en algún momento</t>
  </si>
  <si>
    <t>Alta</t>
  </si>
  <si>
    <t>Resultados entre 30% - 49%</t>
  </si>
  <si>
    <t>Probablemente ocurrirá en la mayoria de las circunstancias</t>
  </si>
  <si>
    <t>Muy Alta</t>
  </si>
  <si>
    <t>Resultados entre 50% - 100%</t>
  </si>
  <si>
    <t>Se espera que ocurra en la mayoría de las circunstancias</t>
  </si>
  <si>
    <t>Leve</t>
  </si>
  <si>
    <t>Menor</t>
  </si>
  <si>
    <t>Afectación Económica</t>
  </si>
  <si>
    <t>Moderado</t>
  </si>
  <si>
    <t>Mayor</t>
  </si>
  <si>
    <t>Catastrófico</t>
  </si>
  <si>
    <t xml:space="preserve">De la entidad y sector justicia a nivel internacional </t>
  </si>
  <si>
    <t>Afectación al presupuesto en un valor ≥0,5%.</t>
  </si>
  <si>
    <t>Afectación al presupuesto en un valor &lt;0,5% y ≥1%.</t>
  </si>
  <si>
    <t>Afectación al presupuesto  en un valor  &lt;1% y ≥5%.</t>
  </si>
  <si>
    <t>Afectación al  presupuesto en un valor  &lt;5% y  ≥20%.</t>
  </si>
  <si>
    <t>Afectación al presupuesto en un valor ≥50%.</t>
  </si>
  <si>
    <t>Incumplimiento del 60% de los indicadores del proceso</t>
  </si>
  <si>
    <t>Incumplimiento del 80% de los indicadores del proceso</t>
  </si>
  <si>
    <t>Incumplimiento del 100% de los indicadores del proceso</t>
  </si>
  <si>
    <t xml:space="preserve">Entre  0 a 48 horas habiles al año </t>
  </si>
  <si>
    <t xml:space="preserve">     El riesgo afecta la imagen de la entidad con algunos usuarios de relevancia frente al logro de los objetivos</t>
  </si>
  <si>
    <t>Interrupción o afectación en la prestación del servicio administrativo</t>
  </si>
  <si>
    <t>Entre 0 a 96 horas habiles al año  o afectación minima</t>
  </si>
  <si>
    <t>Entre e 97 a 192 horas  habiles al año o afectación baja</t>
  </si>
  <si>
    <t>Entre 193 a 288 horas   habiles al año  o afectación media</t>
  </si>
  <si>
    <t>Entre  289 a 384 horas o afectación alta</t>
  </si>
  <si>
    <t>Entre  385 a 540 horas  habiles al año  o afectación extrema</t>
  </si>
  <si>
    <t xml:space="preserve">Si el hecho llegara a presentarse, tendría consecuencias o efectos mínimos sobre la entidad.
</t>
  </si>
  <si>
    <t xml:space="preserve">Si el hecho llegara a presentarse, tendría medianas consecuencias o efectos sobre la entidad.
</t>
  </si>
  <si>
    <t xml:space="preserve">Si el hecho llegara a presentarse, tendría altas consecuencias o efectos sobre la entidad
</t>
  </si>
  <si>
    <t xml:space="preserve">Si el hecho llegara a presentarse, tendría desastrosas consecuencias o efectos sobre la entidad.
</t>
  </si>
  <si>
    <t xml:space="preserve"> Matriz de Calor 9- </t>
  </si>
  <si>
    <t>Impacto</t>
  </si>
  <si>
    <t>Tratamiento</t>
  </si>
  <si>
    <t>Muy Alta
5</t>
  </si>
  <si>
    <t>Extremo</t>
  </si>
  <si>
    <t>Evitar,Reducir (Compartir),Reducir(Mitigar)</t>
  </si>
  <si>
    <t>Alta
4</t>
  </si>
  <si>
    <t>Alto</t>
  </si>
  <si>
    <t>Reducir (Compartir),Reducir(Mitigar), Evitar</t>
  </si>
  <si>
    <t>Media
3</t>
  </si>
  <si>
    <t>Aceptar el riesgo, Reducir (Compartir),Reducir(Mitigar)</t>
  </si>
  <si>
    <t>Compartir</t>
  </si>
  <si>
    <t>Baja
2</t>
  </si>
  <si>
    <t>Bajo</t>
  </si>
  <si>
    <t>Aceptar el riesgo</t>
  </si>
  <si>
    <t>Muy Baja
1</t>
  </si>
  <si>
    <t xml:space="preserve">Impacto </t>
  </si>
  <si>
    <t>Leve
1</t>
  </si>
  <si>
    <t>Menor
2</t>
  </si>
  <si>
    <t>Moderado
3</t>
  </si>
  <si>
    <t>Mayor
4</t>
  </si>
  <si>
    <t>Catastrófico
5</t>
  </si>
  <si>
    <t>Muy BajaLeve</t>
  </si>
  <si>
    <t>Muy BajaMenor</t>
  </si>
  <si>
    <t>Muy BajaModerado</t>
  </si>
  <si>
    <t>Muy BajaMayor</t>
  </si>
  <si>
    <t xml:space="preserve">Alto </t>
  </si>
  <si>
    <t>Muy BajaCatastrófico</t>
  </si>
  <si>
    <t>BajaLeve</t>
  </si>
  <si>
    <t>BajaMenor</t>
  </si>
  <si>
    <t>BajaModerado</t>
  </si>
  <si>
    <t>BajaMayor</t>
  </si>
  <si>
    <t>BajaCatastrófico</t>
  </si>
  <si>
    <t>MediaLeve</t>
  </si>
  <si>
    <t>MediaMenor</t>
  </si>
  <si>
    <t>MediaModerado</t>
  </si>
  <si>
    <t>MediaMayor</t>
  </si>
  <si>
    <t>MediaCatastrófico</t>
  </si>
  <si>
    <t>AltaLeve</t>
  </si>
  <si>
    <t>AltaMenor</t>
  </si>
  <si>
    <t>AltaModerado</t>
  </si>
  <si>
    <t>AltaMayor</t>
  </si>
  <si>
    <t>AltaCatastrófico</t>
  </si>
  <si>
    <t>Muy AltaLeve</t>
  </si>
  <si>
    <t>Muy AltaMenor</t>
  </si>
  <si>
    <t>Muy AltaModerado</t>
  </si>
  <si>
    <t>Muy AltaMayor</t>
  </si>
  <si>
    <t>Muy AltaCatastrófico</t>
  </si>
  <si>
    <t>SIGCMA</t>
  </si>
  <si>
    <t xml:space="preserve">IDENTIFICACIÓN DEL RIESGO </t>
  </si>
  <si>
    <t>VALORACION RIESGO RESIDUAL</t>
  </si>
  <si>
    <t>OPCION DE MANEJO</t>
  </si>
  <si>
    <t>ACTIVIDADES</t>
  </si>
  <si>
    <t>PROCESO LIDER</t>
  </si>
  <si>
    <t>FECHA DE LA ACTIVIDAD</t>
  </si>
  <si>
    <t>ANÁLISIS DEL RESULTADO FINAL 
1 TRIMESTRE</t>
  </si>
  <si>
    <t xml:space="preserve">IMPACTO </t>
  </si>
  <si>
    <t>NIVEL</t>
  </si>
  <si>
    <t>CENTRAL</t>
  </si>
  <si>
    <t>SECCIONAL</t>
  </si>
  <si>
    <t xml:space="preserve"> INICIO
DIA/MES/AÑO</t>
  </si>
  <si>
    <t>FIN 
DIA/MES/AÑO</t>
  </si>
  <si>
    <t xml:space="preserve">ATENCIÓN AL USUARIO
GESTIÓN DE SERVICIOS JUDICIALES
</t>
  </si>
  <si>
    <r>
      <t>Antes de iniciar con el diligenciamiento de la información en la matriz, se requiere haber efectuado el análisis DOFA</t>
    </r>
    <r>
      <rPr>
        <sz val="14"/>
        <color rgb="FFFF0000"/>
        <rFont val="Arial"/>
        <family val="2"/>
      </rPr>
      <t xml:space="preserve"> (Hoja 2-Análisis de Contexto</t>
    </r>
    <r>
      <rPr>
        <sz val="14"/>
        <rFont val="Arial"/>
        <family val="2"/>
      </rPr>
      <t xml:space="preserve">) </t>
    </r>
    <r>
      <rPr>
        <sz val="11"/>
        <rFont val="Arial"/>
        <family val="2"/>
      </rPr>
      <t xml:space="preserve"> y revisado todos los elementos del proceso: </t>
    </r>
    <r>
      <rPr>
        <b/>
        <sz val="11"/>
        <rFont val="Arial"/>
        <family val="2"/>
      </rPr>
      <t xml:space="preserve"> objetivo, alcance, actividades , y en especial los productos y servicios que entrega.</t>
    </r>
    <r>
      <rPr>
        <sz val="11"/>
        <rFont val="Arial"/>
        <family val="2"/>
      </rPr>
      <t xml:space="preserve">
</t>
    </r>
  </si>
  <si>
    <t xml:space="preserve">El archivo contiene las siguientes hojas:
-   Hoja 1 Presentación 
 -  Hoja 2 Análisis de Contexto ( Se toma para el Plan de Acción y para Riesgos)
 -  Hoja 3 Estrategias DOFA
 -  Hoja 4  Este instructivo
 -  Hoja 5- Identificación de Riesgos
 -  Hoja 6- Valoración Controles
 -  Hoja 7- Mapa Final
 -  Hoja 8- Políticas de Administración
 -  Hoja 9- Matriz de Calor
 -  Hoja 10- Seguimiento 1 Trimestre
 -  Hoja 11- Seguimiento 2 Trimestre
 -  Hoja 12- Seguimiento 3 Trimestre
 -  Hoja 13- Seguimiento 4 Trimestre
</t>
  </si>
  <si>
    <t xml:space="preserve">ACCIONES CONSTITUCIONALES: Propender por el cumplimiento de los derechos fundamentales de la población, a partir de la aplicación de los instrumentos contemplados en la Constitucional Nacional y la Ley. 
PROCESO PENAL: Administrar justicia en materia penal, dirigiendo las actuaciones procesales orientadas a la emisión de una decisión de carácter definitivo mediante la aplicación de la normatividad sustancial y procedimental vigente. </t>
  </si>
  <si>
    <t>ACCIONES CONSTITUCIONALES: El proceso inicia con la recepción de la acción constitucional asignada por reparto (Habeas Corpues-Tutela)  y finaliza con la emisión del fallo de la acción.
PROCESO PENAL: El proceso inicia con la recepción de la solicitud de audiencia preliminar y finaliza con la admisión de los recursos de ley que procedan contra la sentencia.</t>
  </si>
  <si>
    <t xml:space="preserve">1. Insuficientes programas de capacitación para la toma de conciencia debido al desconocimiento de la ley antisoborno (ISO 37001:2017) y   de los  valores y principios propios de la entidad.
</t>
  </si>
  <si>
    <t>Posibilidad de interrupción o fallas Tecnológicas en hardware o software</t>
  </si>
  <si>
    <t>Se presenta interrupción en la conexión a internet en las instalaciones del SPA.
Se presenta lentitud  al realizar trabajo cotidiano en los equipos.</t>
  </si>
  <si>
    <t xml:space="preserve">Equipos obsoletos </t>
  </si>
  <si>
    <r>
      <t xml:space="preserve">Tabla Criterios para definir el nivel de </t>
    </r>
    <r>
      <rPr>
        <b/>
        <u/>
        <sz val="18"/>
        <color rgb="FFFF0000"/>
        <rFont val="Arial"/>
        <family val="2"/>
      </rPr>
      <t>impacto</t>
    </r>
  </si>
  <si>
    <r>
      <t>Identificar  las causas que pueden generar el riesgo. Estas pueden estar relacionadas entre otros con factores con:  recursos financieros, talento humano, infraestructura,</t>
    </r>
    <r>
      <rPr>
        <sz val="9"/>
        <color rgb="FFFF0000"/>
        <rFont val="Arial"/>
        <family val="2"/>
      </rPr>
      <t xml:space="preserve"> estilo de dirección,</t>
    </r>
    <r>
      <rPr>
        <sz val="9"/>
        <rFont val="Arial"/>
        <family val="2"/>
      </rPr>
      <t xml:space="preserve"> procedimientos, documentación, etc. </t>
    </r>
  </si>
  <si>
    <t>Insuficiente ancho de banda</t>
  </si>
  <si>
    <r>
      <t xml:space="preserve">Criterios para valorar la eficacia de  los controles </t>
    </r>
    <r>
      <rPr>
        <b/>
        <sz val="11"/>
        <color rgb="FFFF0000"/>
        <rFont val="Arial Narrow"/>
        <family val="2"/>
      </rPr>
      <t>preventivos</t>
    </r>
    <r>
      <rPr>
        <b/>
        <sz val="11"/>
        <color theme="0"/>
        <rFont val="Arial Narrow"/>
        <family val="2"/>
      </rPr>
      <t xml:space="preserve">
</t>
    </r>
  </si>
  <si>
    <r>
      <t xml:space="preserve">Criterios para  valorar la eficacia de los controles </t>
    </r>
    <r>
      <rPr>
        <b/>
        <sz val="11"/>
        <color rgb="FFFF0000"/>
        <rFont val="Arial Narrow"/>
        <family val="2"/>
      </rPr>
      <t>correctivos</t>
    </r>
  </si>
  <si>
    <t xml:space="preserve">(Responsable) 
(Periodicidad) 
(qué hace) 
(cómo lo hace)
(desviación ) 
(evidencia) </t>
  </si>
  <si>
    <t>Líder</t>
  </si>
  <si>
    <t>Agosto 31 de 2023</t>
  </si>
  <si>
    <t>Generar control preventivo</t>
  </si>
  <si>
    <r>
      <t xml:space="preserve">VALORACIÓN  DEL RIESGO - NIVEL DEL RIESGO </t>
    </r>
    <r>
      <rPr>
        <b/>
        <sz val="14"/>
        <color rgb="FFFF0000"/>
        <rFont val="Arial Narrow"/>
        <family val="2"/>
      </rPr>
      <t>RESIDUAL</t>
    </r>
  </si>
  <si>
    <r>
      <t xml:space="preserve">VALORACIÓN DEL RIESGO </t>
    </r>
    <r>
      <rPr>
        <b/>
        <sz val="14"/>
        <color rgb="FFFF0000"/>
        <rFont val="Arial Narrow"/>
        <family val="2"/>
      </rPr>
      <t>INHERENTE</t>
    </r>
  </si>
  <si>
    <r>
      <t xml:space="preserve">La hoja </t>
    </r>
    <r>
      <rPr>
        <b/>
        <sz val="9"/>
        <color rgb="FFFF0066"/>
        <rFont val="Arial"/>
        <family val="2"/>
      </rPr>
      <t>trae</t>
    </r>
    <r>
      <rPr>
        <sz val="9"/>
        <color rgb="FFFF0066"/>
        <rFont val="Arial"/>
        <family val="2"/>
      </rPr>
      <t xml:space="preserve"> el riesgo de la </t>
    </r>
    <r>
      <rPr>
        <b/>
        <sz val="9"/>
        <color rgb="FFFF0066"/>
        <rFont val="Arial"/>
        <family val="2"/>
      </rPr>
      <t>hoja 5</t>
    </r>
  </si>
  <si>
    <r>
      <t xml:space="preserve">Diligencie las causas. Recuerde que estan estan asociadas a los factores: personal, recursos, sistema de información procedimientos, etc., relacionados en el </t>
    </r>
    <r>
      <rPr>
        <b/>
        <sz val="9"/>
        <rFont val="Arial"/>
        <family val="2"/>
      </rPr>
      <t>DOFA</t>
    </r>
    <r>
      <rPr>
        <sz val="9"/>
        <rFont val="Arial"/>
        <family val="2"/>
      </rPr>
      <t xml:space="preserve">-  si encuentra causas adicionales considere si ES PERTINENTE COMPLEMENTAR   el DOFA: o no </t>
    </r>
  </si>
  <si>
    <r>
      <rPr>
        <b/>
        <sz val="18"/>
        <color rgb="FFFF0000"/>
        <rFont val="Arial Narrow"/>
        <family val="2"/>
      </rPr>
      <t>CONTROLES CORRECTIVOS</t>
    </r>
    <r>
      <rPr>
        <b/>
        <sz val="11"/>
        <color theme="0"/>
        <rFont val="Arial Narrow"/>
        <family val="2"/>
      </rPr>
      <t xml:space="preserve">
(Controles para los </t>
    </r>
    <r>
      <rPr>
        <b/>
        <u/>
        <sz val="18"/>
        <color theme="0"/>
        <rFont val="Arial Narrow"/>
        <family val="2"/>
      </rPr>
      <t>efectos</t>
    </r>
    <r>
      <rPr>
        <b/>
        <sz val="11"/>
        <color theme="0"/>
        <rFont val="Arial Narrow"/>
        <family val="2"/>
      </rPr>
      <t xml:space="preserve"> - Disminuyen el impacto)</t>
    </r>
  </si>
  <si>
    <r>
      <rPr>
        <b/>
        <sz val="18"/>
        <color rgb="FFFF0000"/>
        <rFont val="Arial Narrow"/>
        <family val="2"/>
      </rPr>
      <t xml:space="preserve">CONTROLES PREVENTIVOS </t>
    </r>
    <r>
      <rPr>
        <b/>
        <sz val="11"/>
        <color theme="0"/>
        <rFont val="Arial Narrow"/>
        <family val="2"/>
      </rPr>
      <t xml:space="preserve">
(Controles para las </t>
    </r>
    <r>
      <rPr>
        <b/>
        <u/>
        <sz val="18"/>
        <color theme="0"/>
        <rFont val="Arial Narrow"/>
        <family val="2"/>
      </rPr>
      <t>causas</t>
    </r>
    <r>
      <rPr>
        <b/>
        <sz val="11"/>
        <color theme="0"/>
        <rFont val="Arial Narrow"/>
        <family val="2"/>
      </rPr>
      <t xml:space="preserve"> - Disminuyen la probabilidad)</t>
    </r>
  </si>
  <si>
    <t>ADMINISTRACIÓN DE JUSTICIA Y ACCIONES CONSTITUCIONALES
(Acciones constitucionales,Proceso Penal; Atención al Usuario, Gestión de Servicios Judiciales, Gestión de Servicios Administrativos, Mejoramiento del SIGCMA)</t>
  </si>
  <si>
    <r>
      <t xml:space="preserve">Seleccionar  el efecto o los efectos que  tendrá la entidad si se materializara el riesgo .Se pueden seleccionar   1 o mas de los efectos que  presenta el desplegable. </t>
    </r>
    <r>
      <rPr>
        <b/>
        <sz val="9"/>
        <color rgb="FFFF0000"/>
        <rFont val="Arial"/>
        <family val="2"/>
      </rPr>
      <t>No seleccionar el mismo efecto mas de una vez</t>
    </r>
    <r>
      <rPr>
        <sz val="9"/>
        <rFont val="Arial"/>
        <family val="2"/>
      </rPr>
      <t>.</t>
    </r>
  </si>
  <si>
    <t>21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</si>
</sst>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-* #,##0_-;\-* #,##0_-;_-* &quot;-&quot;??_-;_-@_-"/>
  </numFmts>
  <fonts count="108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4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theme="0"/>
      <name val="Arial Narrow"/>
      <family val="2"/>
    </font>
    <font>
      <b/>
      <sz val="14"/>
      <color theme="0"/>
      <name val="Arial Narrow"/>
      <family val="2"/>
    </font>
    <font>
      <b/>
      <sz val="16"/>
      <color theme="0"/>
      <name val="Arial Narrow"/>
      <family val="2"/>
    </font>
    <font>
      <b/>
      <sz val="22"/>
      <color theme="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i/>
      <sz val="10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sz val="11"/>
      <color theme="0"/>
      <name val="Arial"/>
      <family val="2"/>
    </font>
    <font>
      <b/>
      <sz val="26"/>
      <color theme="1"/>
      <name val="Calibri"/>
      <family val="2"/>
      <scheme val="minor"/>
    </font>
    <font>
      <b/>
      <i/>
      <sz val="11"/>
      <name val="Arial"/>
      <family val="2"/>
    </font>
    <font>
      <b/>
      <i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i/>
      <sz val="11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0" tint="-4.9989318521683403E-2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i/>
      <sz val="16"/>
      <name val="Calibri"/>
      <family val="2"/>
      <scheme val="minor"/>
    </font>
    <font>
      <sz val="10"/>
      <color theme="1"/>
      <name val="Roboto"/>
    </font>
    <font>
      <b/>
      <sz val="22"/>
      <color theme="0"/>
      <name val="Arial Narrow"/>
      <family val="2"/>
    </font>
    <font>
      <sz val="11"/>
      <color theme="0"/>
      <name val="Arial Narrow"/>
      <family val="2"/>
    </font>
    <font>
      <sz val="11"/>
      <color rgb="FF00B050"/>
      <name val="Calibri"/>
      <family val="2"/>
      <scheme val="minor"/>
    </font>
    <font>
      <sz val="11"/>
      <color rgb="FF000000"/>
      <name val="Arial"/>
      <family val="2"/>
    </font>
    <font>
      <b/>
      <sz val="16"/>
      <color theme="1"/>
      <name val="Calibri"/>
      <family val="2"/>
      <scheme val="minor"/>
    </font>
    <font>
      <b/>
      <sz val="20"/>
      <color rgb="FF000000"/>
      <name val="Calibri"/>
      <family val="2"/>
    </font>
    <font>
      <b/>
      <sz val="16"/>
      <color rgb="FF000000"/>
      <name val="Calibri"/>
      <family val="2"/>
    </font>
    <font>
      <b/>
      <sz val="10"/>
      <color theme="1"/>
      <name val="Calibri"/>
      <family val="2"/>
      <scheme val="minor"/>
    </font>
    <font>
      <sz val="10"/>
      <color theme="4"/>
      <name val="Calibri"/>
      <family val="2"/>
      <scheme val="minor"/>
    </font>
    <font>
      <b/>
      <sz val="10"/>
      <color theme="0"/>
      <name val="Arial Narrow"/>
      <family val="2"/>
    </font>
    <font>
      <b/>
      <sz val="10"/>
      <color theme="2"/>
      <name val="Arial Narrow"/>
      <family val="2"/>
    </font>
    <font>
      <b/>
      <sz val="20"/>
      <color theme="0"/>
      <name val="Arial Narrow"/>
      <family val="2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FF0000"/>
      <name val="Arial Narrow"/>
      <family val="2"/>
    </font>
    <font>
      <b/>
      <u/>
      <sz val="18"/>
      <color theme="1"/>
      <name val="Arial"/>
      <family val="2"/>
    </font>
    <font>
      <sz val="16"/>
      <name val="Arial"/>
      <family val="2"/>
    </font>
    <font>
      <b/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rgb="FF000000"/>
      <name val="Arial"/>
      <family val="2"/>
    </font>
    <font>
      <sz val="16"/>
      <color rgb="FFFFFFFF"/>
      <name val="Arial"/>
      <family val="2"/>
    </font>
    <font>
      <sz val="16"/>
      <color theme="1"/>
      <name val="Arial"/>
      <family val="2"/>
    </font>
    <font>
      <sz val="16"/>
      <color theme="0"/>
      <name val="Arial"/>
      <family val="2"/>
    </font>
    <font>
      <b/>
      <sz val="16"/>
      <color theme="1"/>
      <name val="Arial"/>
      <family val="2"/>
    </font>
    <font>
      <sz val="12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name val="Arial"/>
      <family val="2"/>
    </font>
    <font>
      <sz val="9"/>
      <name val="Arial"/>
      <family val="2"/>
    </font>
    <font>
      <b/>
      <sz val="12"/>
      <color theme="0"/>
      <name val="Calibri"/>
      <family val="2"/>
    </font>
    <font>
      <b/>
      <sz val="24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sz val="10"/>
      <color rgb="FFFF000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6"/>
      <color theme="1" tint="0.34998626667073579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sz val="8"/>
      <color rgb="FFFF0000"/>
      <name val="Arial"/>
      <family val="2"/>
    </font>
    <font>
      <sz val="9"/>
      <color theme="5" tint="-0.249977111117893"/>
      <name val="Arial"/>
      <family val="2"/>
    </font>
    <font>
      <sz val="11"/>
      <color theme="5" tint="-0.249977111117893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11"/>
      <color theme="0" tint="-4.9989318521683403E-2"/>
      <name val="Arial"/>
      <family val="2"/>
    </font>
    <font>
      <strike/>
      <sz val="10"/>
      <color rgb="FF000000"/>
      <name val="Arial"/>
      <family val="2"/>
    </font>
    <font>
      <strike/>
      <sz val="10"/>
      <name val="Calibri"/>
      <family val="2"/>
      <scheme val="minor"/>
    </font>
    <font>
      <sz val="10"/>
      <name val="Calibri"/>
      <family val="2"/>
    </font>
    <font>
      <i/>
      <sz val="10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4"/>
      <name val="Arial"/>
      <family val="2"/>
    </font>
    <font>
      <sz val="14"/>
      <color rgb="FFFF0000"/>
      <name val="Arial"/>
      <family val="2"/>
    </font>
    <font>
      <b/>
      <sz val="14"/>
      <color rgb="FFFF0000"/>
      <name val="Arial"/>
      <family val="2"/>
    </font>
    <font>
      <b/>
      <sz val="14"/>
      <name val="Arial"/>
      <family val="2"/>
    </font>
    <font>
      <b/>
      <u/>
      <sz val="18"/>
      <color rgb="FFFF0000"/>
      <name val="Arial"/>
      <family val="2"/>
    </font>
    <font>
      <b/>
      <sz val="16"/>
      <color rgb="FFFF0000"/>
      <name val="Arial"/>
      <family val="2"/>
    </font>
    <font>
      <b/>
      <sz val="9"/>
      <color rgb="FFFF0000"/>
      <name val="Arial"/>
      <family val="2"/>
    </font>
    <font>
      <b/>
      <sz val="10"/>
      <color rgb="FFFF0000"/>
      <name val="Calibri"/>
      <family val="2"/>
      <scheme val="minor"/>
    </font>
    <font>
      <b/>
      <sz val="14"/>
      <color rgb="FFFF0000"/>
      <name val="Arial Narrow"/>
      <family val="2"/>
    </font>
    <font>
      <b/>
      <sz val="18"/>
      <color rgb="FFFF0000"/>
      <name val="Arial Narrow"/>
      <family val="2"/>
    </font>
    <font>
      <sz val="9"/>
      <color rgb="FFFF0066"/>
      <name val="Arial"/>
      <family val="2"/>
    </font>
    <font>
      <b/>
      <sz val="9"/>
      <color rgb="FFFF0066"/>
      <name val="Arial"/>
      <family val="2"/>
    </font>
    <font>
      <b/>
      <u/>
      <sz val="18"/>
      <color theme="0"/>
      <name val="Arial Narrow"/>
      <family val="2"/>
    </font>
  </fonts>
  <fills count="2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66"/>
        <bgColor indexed="64"/>
      </patternFill>
    </fill>
  </fills>
  <borders count="131">
    <border>
      <left/>
      <right/>
      <top/>
      <bottom/>
      <diagonal/>
    </border>
    <border>
      <left style="dashed">
        <color theme="9" tint="-0.24994659260841701"/>
      </left>
      <right/>
      <top style="dashed">
        <color theme="9" tint="-0.24994659260841701"/>
      </top>
      <bottom/>
      <diagonal/>
    </border>
    <border>
      <left/>
      <right/>
      <top style="dashed">
        <color theme="9" tint="-0.24994659260841701"/>
      </top>
      <bottom/>
      <diagonal/>
    </border>
    <border>
      <left style="dashed">
        <color theme="9" tint="-0.24994659260841701"/>
      </left>
      <right/>
      <top/>
      <bottom style="dashed">
        <color theme="9" tint="-0.24994659260841701"/>
      </bottom>
      <diagonal/>
    </border>
    <border>
      <left/>
      <right/>
      <top/>
      <bottom style="dashed">
        <color theme="9" tint="-0.24994659260841701"/>
      </bottom>
      <diagonal/>
    </border>
    <border>
      <left style="dashed">
        <color theme="9" tint="-0.24994659260841701"/>
      </left>
      <right style="dashed">
        <color theme="9" tint="-0.24994659260841701"/>
      </right>
      <top style="dashed">
        <color theme="9" tint="-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tted">
        <color rgb="FFF79646"/>
      </left>
      <right style="dotted">
        <color rgb="FFF79646"/>
      </right>
      <top/>
      <bottom style="dotted">
        <color rgb="FFF79646"/>
      </bottom>
      <diagonal/>
    </border>
    <border>
      <left style="dotted">
        <color rgb="FFF79646"/>
      </left>
      <right style="dotted">
        <color rgb="FFF79646"/>
      </right>
      <top style="dotted">
        <color rgb="FFF79646"/>
      </top>
      <bottom style="dotted">
        <color rgb="FFF79646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theme="0"/>
      </top>
      <bottom style="medium">
        <color indexed="64"/>
      </bottom>
      <diagonal/>
    </border>
    <border>
      <left/>
      <right/>
      <top style="thick">
        <color theme="0"/>
      </top>
      <bottom style="medium">
        <color indexed="64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n">
        <color indexed="64"/>
      </right>
      <top style="dashed">
        <color theme="9" tint="-0.2499465926084170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dashed">
        <color theme="9" tint="-0.24994659260841701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dashed">
        <color theme="9" tint="-0.24994659260841701"/>
      </left>
      <right style="dashed">
        <color theme="9" tint="-0.24994659260841701"/>
      </right>
      <top/>
      <bottom/>
      <diagonal/>
    </border>
    <border>
      <left style="dashed">
        <color theme="9" tint="-0.24994659260841701"/>
      </left>
      <right style="dashed">
        <color theme="9" tint="-0.24994659260841701"/>
      </right>
      <top style="dashed">
        <color theme="9" tint="-0.24994659260841701"/>
      </top>
      <bottom style="dashed">
        <color theme="9" tint="-0.24994659260841701"/>
      </bottom>
      <diagonal/>
    </border>
    <border>
      <left style="thick">
        <color theme="0"/>
      </left>
      <right/>
      <top style="thick">
        <color theme="0"/>
      </top>
      <bottom style="thin">
        <color indexed="64"/>
      </bottom>
      <diagonal/>
    </border>
    <border>
      <left style="dashed">
        <color theme="9" tint="-0.24994659260841701"/>
      </left>
      <right/>
      <top style="thick">
        <color theme="0"/>
      </top>
      <bottom/>
      <diagonal/>
    </border>
    <border>
      <left style="dashed">
        <color theme="9" tint="-0.24994659260841701"/>
      </left>
      <right/>
      <top style="thick">
        <color theme="0"/>
      </top>
      <bottom style="dashed">
        <color theme="9" tint="-0.2499465926084170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tted">
        <color rgb="FFF79646"/>
      </right>
      <top/>
      <bottom/>
      <diagonal/>
    </border>
    <border>
      <left style="thick">
        <color theme="0"/>
      </left>
      <right style="thick">
        <color theme="0"/>
      </right>
      <top style="dashed">
        <color theme="9" tint="-0.2499465926084170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dotted">
        <color rgb="FFF79646"/>
      </right>
      <top style="dotted">
        <color rgb="FFF79646"/>
      </top>
      <bottom style="dotted">
        <color rgb="FFF79646"/>
      </bottom>
      <diagonal/>
    </border>
    <border>
      <left style="dotted">
        <color rgb="FFF79646"/>
      </left>
      <right/>
      <top/>
      <bottom style="dotted">
        <color rgb="FFF79646"/>
      </bottom>
      <diagonal/>
    </border>
    <border>
      <left style="dotted">
        <color rgb="FFF79646"/>
      </left>
      <right/>
      <top style="dotted">
        <color rgb="FFF79646"/>
      </top>
      <bottom style="dotted">
        <color rgb="FFF79646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theme="9" tint="-0.24994659260841701"/>
      </left>
      <right style="dashed">
        <color theme="9" tint="-0.24994659260841701"/>
      </right>
      <top style="thick">
        <color theme="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0"/>
      </left>
      <right/>
      <top style="thin">
        <color theme="0"/>
      </top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8" fillId="0" borderId="0"/>
    <xf numFmtId="0" fontId="9" fillId="0" borderId="0"/>
    <xf numFmtId="43" fontId="51" fillId="0" borderId="0" applyFont="0" applyFill="0" applyBorder="0" applyAlignment="0" applyProtection="0"/>
    <xf numFmtId="9" fontId="51" fillId="0" borderId="0" applyFont="0" applyFill="0" applyBorder="0" applyAlignment="0" applyProtection="0"/>
  </cellStyleXfs>
  <cellXfs count="723">
    <xf numFmtId="0" fontId="0" fillId="0" borderId="0" xfId="0"/>
    <xf numFmtId="0" fontId="1" fillId="3" borderId="0" xfId="0" applyFont="1" applyFill="1" applyAlignment="1">
      <alignment horizontal="center" vertical="center"/>
    </xf>
    <xf numFmtId="0" fontId="0" fillId="3" borderId="0" xfId="0" applyFill="1"/>
    <xf numFmtId="0" fontId="12" fillId="3" borderId="0" xfId="0" applyFont="1" applyFill="1"/>
    <xf numFmtId="0" fontId="3" fillId="3" borderId="0" xfId="0" applyFont="1" applyFill="1" applyAlignment="1">
      <alignment horizontal="left" vertical="center"/>
    </xf>
    <xf numFmtId="0" fontId="0" fillId="0" borderId="0" xfId="0" applyAlignment="1">
      <alignment wrapText="1"/>
    </xf>
    <xf numFmtId="0" fontId="17" fillId="0" borderId="0" xfId="0" applyFont="1" applyAlignment="1">
      <alignment horizontal="center"/>
    </xf>
    <xf numFmtId="0" fontId="18" fillId="0" borderId="0" xfId="0" applyFont="1"/>
    <xf numFmtId="0" fontId="20" fillId="4" borderId="0" xfId="0" applyFont="1" applyFill="1" applyAlignment="1" applyProtection="1">
      <alignment horizontal="left" vertical="center" wrapText="1"/>
      <protection locked="0"/>
    </xf>
    <xf numFmtId="0" fontId="20" fillId="4" borderId="0" xfId="0" applyFont="1" applyFill="1" applyAlignment="1" applyProtection="1">
      <alignment vertical="center" wrapText="1"/>
      <protection locked="0"/>
    </xf>
    <xf numFmtId="0" fontId="0" fillId="0" borderId="0" xfId="0" applyAlignment="1">
      <alignment horizontal="left"/>
    </xf>
    <xf numFmtId="0" fontId="21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/>
    </xf>
    <xf numFmtId="0" fontId="26" fillId="5" borderId="6" xfId="0" applyFont="1" applyFill="1" applyBorder="1" applyAlignment="1">
      <alignment horizontal="center" vertical="center"/>
    </xf>
    <xf numFmtId="0" fontId="25" fillId="16" borderId="6" xfId="0" applyFont="1" applyFill="1" applyBorder="1" applyAlignment="1">
      <alignment horizontal="center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0" fontId="18" fillId="0" borderId="0" xfId="0" applyFont="1" applyProtection="1">
      <protection locked="0"/>
    </xf>
    <xf numFmtId="0" fontId="30" fillId="0" borderId="0" xfId="0" applyFont="1" applyAlignment="1" applyProtection="1">
      <alignment vertical="center"/>
      <protection locked="0"/>
    </xf>
    <xf numFmtId="0" fontId="19" fillId="17" borderId="0" xfId="0" applyFont="1" applyFill="1" applyAlignment="1" applyProtection="1">
      <alignment horizontal="left" vertical="center"/>
      <protection locked="0"/>
    </xf>
    <xf numFmtId="0" fontId="19" fillId="17" borderId="0" xfId="0" applyFont="1" applyFill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32" fillId="0" borderId="0" xfId="0" applyFont="1"/>
    <xf numFmtId="0" fontId="19" fillId="17" borderId="6" xfId="0" applyFont="1" applyFill="1" applyBorder="1" applyAlignment="1">
      <alignment horizontal="center" vertical="top" wrapText="1" readingOrder="1"/>
    </xf>
    <xf numFmtId="0" fontId="19" fillId="17" borderId="6" xfId="0" applyFont="1" applyFill="1" applyBorder="1" applyAlignment="1">
      <alignment horizontal="center" vertical="center" wrapText="1" readingOrder="1"/>
    </xf>
    <xf numFmtId="0" fontId="36" fillId="0" borderId="0" xfId="0" applyFont="1"/>
    <xf numFmtId="0" fontId="33" fillId="0" borderId="6" xfId="0" applyFont="1" applyBorder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18" fillId="3" borderId="0" xfId="0" applyFont="1" applyFill="1"/>
    <xf numFmtId="0" fontId="11" fillId="3" borderId="0" xfId="0" applyFont="1" applyFill="1"/>
    <xf numFmtId="0" fontId="40" fillId="3" borderId="0" xfId="0" applyFont="1" applyFill="1"/>
    <xf numFmtId="0" fontId="40" fillId="0" borderId="0" xfId="0" applyFont="1"/>
    <xf numFmtId="0" fontId="4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1" fillId="0" borderId="0" xfId="0" applyFont="1"/>
    <xf numFmtId="0" fontId="29" fillId="0" borderId="0" xfId="0" applyFont="1" applyAlignment="1" applyProtection="1">
      <alignment horizontal="center" vertical="center"/>
      <protection locked="0"/>
    </xf>
    <xf numFmtId="0" fontId="33" fillId="0" borderId="6" xfId="0" applyFont="1" applyBorder="1" applyAlignment="1">
      <alignment horizontal="center" vertical="center" wrapText="1" readingOrder="1"/>
    </xf>
    <xf numFmtId="0" fontId="13" fillId="0" borderId="0" xfId="0" applyFont="1" applyAlignment="1" applyProtection="1">
      <alignment vertical="center"/>
      <protection locked="0"/>
    </xf>
    <xf numFmtId="0" fontId="46" fillId="0" borderId="0" xfId="0" applyFont="1" applyAlignment="1" applyProtection="1">
      <alignment horizontal="center" vertical="center"/>
      <protection locked="0"/>
    </xf>
    <xf numFmtId="0" fontId="41" fillId="0" borderId="0" xfId="0" applyFont="1"/>
    <xf numFmtId="0" fontId="13" fillId="0" borderId="0" xfId="0" applyFont="1"/>
    <xf numFmtId="0" fontId="0" fillId="0" borderId="0" xfId="0" applyProtection="1">
      <protection locked="0"/>
    </xf>
    <xf numFmtId="0" fontId="48" fillId="19" borderId="38" xfId="0" applyFont="1" applyFill="1" applyBorder="1" applyAlignment="1" applyProtection="1">
      <alignment horizontal="center" vertical="center" textRotation="90"/>
      <protection locked="0"/>
    </xf>
    <xf numFmtId="0" fontId="49" fillId="4" borderId="38" xfId="0" applyFont="1" applyFill="1" applyBorder="1" applyAlignment="1">
      <alignment horizontal="center" vertical="center" wrapText="1"/>
    </xf>
    <xf numFmtId="0" fontId="41" fillId="20" borderId="0" xfId="0" applyFont="1" applyFill="1"/>
    <xf numFmtId="0" fontId="13" fillId="3" borderId="0" xfId="0" applyFont="1" applyFill="1" applyAlignment="1" applyProtection="1">
      <alignment vertical="center"/>
      <protection locked="0"/>
    </xf>
    <xf numFmtId="0" fontId="46" fillId="3" borderId="0" xfId="0" applyFont="1" applyFill="1" applyAlignment="1" applyProtection="1">
      <alignment horizontal="center" vertical="center"/>
      <protection locked="0"/>
    </xf>
    <xf numFmtId="0" fontId="41" fillId="3" borderId="0" xfId="0" applyFont="1" applyFill="1"/>
    <xf numFmtId="0" fontId="13" fillId="3" borderId="0" xfId="0" applyFont="1" applyFill="1"/>
    <xf numFmtId="0" fontId="48" fillId="4" borderId="38" xfId="0" applyFont="1" applyFill="1" applyBorder="1" applyAlignment="1" applyProtection="1">
      <alignment horizontal="center" vertical="center" wrapText="1"/>
      <protection locked="0"/>
    </xf>
    <xf numFmtId="0" fontId="39" fillId="4" borderId="0" xfId="0" applyFont="1" applyFill="1" applyAlignment="1">
      <alignment vertical="center"/>
    </xf>
    <xf numFmtId="0" fontId="39" fillId="4" borderId="0" xfId="0" applyFont="1" applyFill="1" applyAlignment="1">
      <alignment horizontal="left" vertical="center"/>
    </xf>
    <xf numFmtId="164" fontId="0" fillId="0" borderId="0" xfId="3" applyNumberFormat="1" applyFont="1" applyAlignment="1">
      <alignment horizontal="center"/>
    </xf>
    <xf numFmtId="2" fontId="0" fillId="0" borderId="0" xfId="3" applyNumberFormat="1" applyFont="1"/>
    <xf numFmtId="164" fontId="0" fillId="0" borderId="0" xfId="3" applyNumberFormat="1" applyFont="1"/>
    <xf numFmtId="2" fontId="0" fillId="0" borderId="0" xfId="0" applyNumberFormat="1"/>
    <xf numFmtId="0" fontId="39" fillId="4" borderId="10" xfId="0" applyFont="1" applyFill="1" applyBorder="1" applyAlignment="1">
      <alignment horizontal="left" vertical="center"/>
    </xf>
    <xf numFmtId="0" fontId="39" fillId="4" borderId="10" xfId="0" applyFont="1" applyFill="1" applyBorder="1" applyAlignment="1">
      <alignment vertical="center"/>
    </xf>
    <xf numFmtId="0" fontId="39" fillId="4" borderId="37" xfId="0" applyFont="1" applyFill="1" applyBorder="1" applyAlignment="1">
      <alignment vertical="center"/>
    </xf>
    <xf numFmtId="0" fontId="39" fillId="4" borderId="36" xfId="0" applyFont="1" applyFill="1" applyBorder="1" applyAlignment="1">
      <alignment vertical="center"/>
    </xf>
    <xf numFmtId="0" fontId="1" fillId="3" borderId="34" xfId="0" applyFont="1" applyFill="1" applyBorder="1" applyAlignment="1">
      <alignment horizontal="center" vertical="center"/>
    </xf>
    <xf numFmtId="0" fontId="39" fillId="4" borderId="59" xfId="0" applyFont="1" applyFill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4" borderId="39" xfId="0" applyFont="1" applyFill="1" applyBorder="1" applyAlignment="1">
      <alignment horizontal="center" vertical="center" textRotation="90" wrapText="1"/>
    </xf>
    <xf numFmtId="43" fontId="0" fillId="3" borderId="0" xfId="3" applyFont="1" applyFill="1"/>
    <xf numFmtId="3" fontId="0" fillId="0" borderId="0" xfId="0" applyNumberFormat="1" applyAlignment="1">
      <alignment horizontal="left"/>
    </xf>
    <xf numFmtId="0" fontId="4" fillId="4" borderId="67" xfId="0" applyFont="1" applyFill="1" applyBorder="1" applyAlignment="1">
      <alignment horizontal="center" vertical="center" textRotation="90" wrapText="1"/>
    </xf>
    <xf numFmtId="0" fontId="4" fillId="4" borderId="5" xfId="0" applyFont="1" applyFill="1" applyBorder="1" applyAlignment="1">
      <alignment horizontal="center" vertical="center" textRotation="90" wrapText="1"/>
    </xf>
    <xf numFmtId="0" fontId="43" fillId="0" borderId="6" xfId="0" applyFont="1" applyBorder="1" applyAlignment="1">
      <alignment horizontal="center" vertical="center" wrapText="1"/>
    </xf>
    <xf numFmtId="0" fontId="16" fillId="13" borderId="6" xfId="0" applyFont="1" applyFill="1" applyBorder="1" applyAlignment="1" applyProtection="1">
      <alignment horizontal="center" vertical="center" wrapText="1" readingOrder="1"/>
      <protection hidden="1"/>
    </xf>
    <xf numFmtId="0" fontId="16" fillId="21" borderId="6" xfId="0" applyFont="1" applyFill="1" applyBorder="1" applyAlignment="1" applyProtection="1">
      <alignment horizontal="center" vertical="center" wrapText="1" readingOrder="1"/>
      <protection hidden="1"/>
    </xf>
    <xf numFmtId="0" fontId="16" fillId="7" borderId="6" xfId="0" applyFont="1" applyFill="1" applyBorder="1" applyAlignment="1" applyProtection="1">
      <alignment horizontal="center" vertical="center" wrapText="1" readingOrder="1"/>
      <protection hidden="1"/>
    </xf>
    <xf numFmtId="0" fontId="4" fillId="4" borderId="69" xfId="0" applyFont="1" applyFill="1" applyBorder="1" applyAlignment="1">
      <alignment horizontal="center" vertical="center" textRotation="90" wrapText="1"/>
    </xf>
    <xf numFmtId="0" fontId="4" fillId="4" borderId="70" xfId="0" applyFont="1" applyFill="1" applyBorder="1" applyAlignment="1">
      <alignment horizontal="center" vertical="center" textRotation="90" wrapText="1"/>
    </xf>
    <xf numFmtId="0" fontId="55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 wrapText="1"/>
    </xf>
    <xf numFmtId="0" fontId="57" fillId="6" borderId="0" xfId="0" applyFont="1" applyFill="1" applyAlignment="1">
      <alignment horizontal="center" vertical="center" wrapText="1" readingOrder="1"/>
    </xf>
    <xf numFmtId="0" fontId="58" fillId="3" borderId="0" xfId="0" applyFont="1" applyFill="1"/>
    <xf numFmtId="0" fontId="57" fillId="6" borderId="32" xfId="0" applyFont="1" applyFill="1" applyBorder="1" applyAlignment="1">
      <alignment horizontal="center" vertical="center" wrapText="1" readingOrder="1"/>
    </xf>
    <xf numFmtId="0" fontId="59" fillId="7" borderId="6" xfId="0" applyFont="1" applyFill="1" applyBorder="1" applyAlignment="1">
      <alignment horizontal="center" vertical="center" wrapText="1" readingOrder="1"/>
    </xf>
    <xf numFmtId="9" fontId="59" fillId="0" borderId="21" xfId="4" applyFont="1" applyBorder="1" applyAlignment="1">
      <alignment horizontal="center" vertical="center" wrapText="1" readingOrder="1"/>
    </xf>
    <xf numFmtId="0" fontId="59" fillId="0" borderId="21" xfId="0" applyFont="1" applyBorder="1" applyAlignment="1">
      <alignment horizontal="justify" vertical="center" wrapText="1" readingOrder="1"/>
    </xf>
    <xf numFmtId="1" fontId="59" fillId="0" borderId="22" xfId="3" applyNumberFormat="1" applyFont="1" applyBorder="1" applyAlignment="1">
      <alignment horizontal="center" vertical="center" wrapText="1" readingOrder="1"/>
    </xf>
    <xf numFmtId="0" fontId="59" fillId="8" borderId="6" xfId="0" applyFont="1" applyFill="1" applyBorder="1" applyAlignment="1">
      <alignment horizontal="center" vertical="center" wrapText="1" readingOrder="1"/>
    </xf>
    <xf numFmtId="0" fontId="59" fillId="9" borderId="6" xfId="0" applyFont="1" applyFill="1" applyBorder="1" applyAlignment="1">
      <alignment horizontal="center" vertical="center" wrapText="1" readingOrder="1"/>
    </xf>
    <xf numFmtId="0" fontId="59" fillId="10" borderId="6" xfId="0" applyFont="1" applyFill="1" applyBorder="1" applyAlignment="1">
      <alignment horizontal="center" vertical="center" wrapText="1" readingOrder="1"/>
    </xf>
    <xf numFmtId="0" fontId="60" fillId="11" borderId="6" xfId="0" applyFont="1" applyFill="1" applyBorder="1" applyAlignment="1">
      <alignment horizontal="center" vertical="center" wrapText="1" readingOrder="1"/>
    </xf>
    <xf numFmtId="0" fontId="59" fillId="3" borderId="0" xfId="0" applyFont="1" applyFill="1" applyAlignment="1">
      <alignment horizontal="justify" vertical="center" wrapText="1" readingOrder="1"/>
    </xf>
    <xf numFmtId="0" fontId="61" fillId="3" borderId="0" xfId="0" applyFont="1" applyFill="1"/>
    <xf numFmtId="0" fontId="56" fillId="3" borderId="0" xfId="0" applyFont="1" applyFill="1" applyAlignment="1">
      <alignment horizontal="center" vertical="center" wrapText="1"/>
    </xf>
    <xf numFmtId="0" fontId="61" fillId="0" borderId="0" xfId="0" applyFont="1"/>
    <xf numFmtId="0" fontId="59" fillId="7" borderId="21" xfId="0" applyFont="1" applyFill="1" applyBorder="1" applyAlignment="1">
      <alignment horizontal="center" vertical="center" wrapText="1" readingOrder="1"/>
    </xf>
    <xf numFmtId="0" fontId="59" fillId="8" borderId="22" xfId="0" applyFont="1" applyFill="1" applyBorder="1" applyAlignment="1">
      <alignment horizontal="center" vertical="center" wrapText="1" readingOrder="1"/>
    </xf>
    <xf numFmtId="0" fontId="59" fillId="9" borderId="22" xfId="0" applyFont="1" applyFill="1" applyBorder="1" applyAlignment="1">
      <alignment horizontal="center" vertical="center" wrapText="1" readingOrder="1"/>
    </xf>
    <xf numFmtId="0" fontId="59" fillId="10" borderId="22" xfId="0" applyFont="1" applyFill="1" applyBorder="1" applyAlignment="1">
      <alignment horizontal="center" vertical="center" wrapText="1" readingOrder="1"/>
    </xf>
    <xf numFmtId="0" fontId="60" fillId="11" borderId="22" xfId="0" applyFont="1" applyFill="1" applyBorder="1" applyAlignment="1">
      <alignment horizontal="center" vertical="center" wrapText="1" readingOrder="1"/>
    </xf>
    <xf numFmtId="0" fontId="62" fillId="3" borderId="0" xfId="0" applyFont="1" applyFill="1"/>
    <xf numFmtId="1" fontId="61" fillId="3" borderId="0" xfId="0" applyNumberFormat="1" applyFont="1" applyFill="1" applyAlignment="1">
      <alignment horizontal="center"/>
    </xf>
    <xf numFmtId="0" fontId="63" fillId="3" borderId="0" xfId="0" applyFont="1" applyFill="1" applyAlignment="1">
      <alignment vertical="center"/>
    </xf>
    <xf numFmtId="0" fontId="61" fillId="3" borderId="0" xfId="0" applyFont="1" applyFill="1" applyAlignment="1">
      <alignment horizontal="center" vertical="center"/>
    </xf>
    <xf numFmtId="0" fontId="0" fillId="3" borderId="72" xfId="0" applyFill="1" applyBorder="1"/>
    <xf numFmtId="0" fontId="4" fillId="4" borderId="71" xfId="0" applyFont="1" applyFill="1" applyBorder="1" applyAlignment="1">
      <alignment horizontal="center" vertical="center" wrapText="1"/>
    </xf>
    <xf numFmtId="0" fontId="4" fillId="3" borderId="53" xfId="0" applyFont="1" applyFill="1" applyBorder="1" applyAlignment="1">
      <alignment horizontal="center" vertical="center"/>
    </xf>
    <xf numFmtId="0" fontId="0" fillId="3" borderId="28" xfId="0" applyFill="1" applyBorder="1" applyAlignment="1">
      <alignment horizontal="center" vertical="center" wrapText="1"/>
    </xf>
    <xf numFmtId="0" fontId="0" fillId="3" borderId="23" xfId="0" applyFill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10" fillId="5" borderId="0" xfId="0" applyFont="1" applyFill="1" applyAlignment="1">
      <alignment horizontal="center" vertical="center"/>
    </xf>
    <xf numFmtId="0" fontId="12" fillId="0" borderId="0" xfId="0" applyFont="1" applyProtection="1">
      <protection locked="0"/>
    </xf>
    <xf numFmtId="0" fontId="57" fillId="6" borderId="0" xfId="0" applyFont="1" applyFill="1" applyAlignment="1">
      <alignment vertical="center" wrapText="1" readingOrder="1"/>
    </xf>
    <xf numFmtId="0" fontId="12" fillId="3" borderId="6" xfId="0" applyFont="1" applyFill="1" applyBorder="1" applyAlignment="1">
      <alignment horizontal="center" vertical="center" wrapText="1"/>
    </xf>
    <xf numFmtId="0" fontId="18" fillId="3" borderId="6" xfId="0" applyFont="1" applyFill="1" applyBorder="1"/>
    <xf numFmtId="0" fontId="0" fillId="3" borderId="10" xfId="0" applyFill="1" applyBorder="1"/>
    <xf numFmtId="1" fontId="0" fillId="3" borderId="6" xfId="0" applyNumberFormat="1" applyFill="1" applyBorder="1" applyAlignment="1">
      <alignment horizontal="center"/>
    </xf>
    <xf numFmtId="0" fontId="56" fillId="3" borderId="6" xfId="0" applyFont="1" applyFill="1" applyBorder="1" applyAlignment="1">
      <alignment horizontal="center" vertical="center" wrapText="1"/>
    </xf>
    <xf numFmtId="0" fontId="61" fillId="3" borderId="6" xfId="0" applyFont="1" applyFill="1" applyBorder="1"/>
    <xf numFmtId="1" fontId="59" fillId="0" borderId="6" xfId="3" applyNumberFormat="1" applyFont="1" applyBorder="1" applyAlignment="1">
      <alignment horizontal="center" vertical="center" wrapText="1" readingOrder="1"/>
    </xf>
    <xf numFmtId="1" fontId="59" fillId="0" borderId="84" xfId="3" applyNumberFormat="1" applyFont="1" applyBorder="1" applyAlignment="1">
      <alignment horizontal="center" vertical="center" wrapText="1" readingOrder="1"/>
    </xf>
    <xf numFmtId="0" fontId="59" fillId="7" borderId="85" xfId="0" applyFont="1" applyFill="1" applyBorder="1" applyAlignment="1">
      <alignment horizontal="center" vertical="center" wrapText="1" readingOrder="1"/>
    </xf>
    <xf numFmtId="0" fontId="59" fillId="8" borderId="86" xfId="0" applyFont="1" applyFill="1" applyBorder="1" applyAlignment="1">
      <alignment horizontal="center" vertical="center" wrapText="1" readingOrder="1"/>
    </xf>
    <xf numFmtId="0" fontId="59" fillId="9" borderId="86" xfId="0" applyFont="1" applyFill="1" applyBorder="1" applyAlignment="1">
      <alignment horizontal="center" vertical="center" wrapText="1" readingOrder="1"/>
    </xf>
    <xf numFmtId="0" fontId="59" fillId="10" borderId="86" xfId="0" applyFont="1" applyFill="1" applyBorder="1" applyAlignment="1">
      <alignment horizontal="center" vertical="center" wrapText="1" readingOrder="1"/>
    </xf>
    <xf numFmtId="0" fontId="60" fillId="11" borderId="86" xfId="0" applyFont="1" applyFill="1" applyBorder="1" applyAlignment="1">
      <alignment horizontal="center" vertical="center" wrapText="1" readingOrder="1"/>
    </xf>
    <xf numFmtId="0" fontId="59" fillId="0" borderId="21" xfId="0" applyFont="1" applyBorder="1" applyAlignment="1">
      <alignment horizontal="left" vertical="center" wrapText="1" readingOrder="1"/>
    </xf>
    <xf numFmtId="0" fontId="0" fillId="3" borderId="80" xfId="0" applyFill="1" applyBorder="1"/>
    <xf numFmtId="0" fontId="0" fillId="3" borderId="82" xfId="0" applyFill="1" applyBorder="1"/>
    <xf numFmtId="0" fontId="0" fillId="3" borderId="83" xfId="0" applyFill="1" applyBorder="1"/>
    <xf numFmtId="0" fontId="0" fillId="3" borderId="11" xfId="0" applyFill="1" applyBorder="1"/>
    <xf numFmtId="0" fontId="0" fillId="3" borderId="12" xfId="0" applyFill="1" applyBorder="1"/>
    <xf numFmtId="0" fontId="16" fillId="14" borderId="78" xfId="0" applyFont="1" applyFill="1" applyBorder="1" applyAlignment="1" applyProtection="1">
      <alignment horizontal="center" vertical="center" wrapText="1" readingOrder="1"/>
      <protection hidden="1"/>
    </xf>
    <xf numFmtId="0" fontId="0" fillId="3" borderId="18" xfId="0" applyFill="1" applyBorder="1"/>
    <xf numFmtId="0" fontId="43" fillId="0" borderId="18" xfId="0" applyFont="1" applyBorder="1" applyAlignment="1">
      <alignment horizontal="center" vertical="center" wrapText="1"/>
    </xf>
    <xf numFmtId="0" fontId="43" fillId="0" borderId="81" xfId="0" applyFont="1" applyBorder="1" applyAlignment="1">
      <alignment horizontal="center" vertical="center" wrapText="1"/>
    </xf>
    <xf numFmtId="0" fontId="68" fillId="0" borderId="0" xfId="0" applyFont="1" applyAlignment="1" applyProtection="1">
      <alignment horizontal="center" vertical="center" wrapText="1" readingOrder="1"/>
      <protection hidden="1"/>
    </xf>
    <xf numFmtId="0" fontId="71" fillId="3" borderId="11" xfId="1" quotePrefix="1" applyFont="1" applyFill="1" applyBorder="1" applyAlignment="1">
      <alignment horizontal="left" vertical="top" wrapText="1"/>
    </xf>
    <xf numFmtId="0" fontId="8" fillId="3" borderId="11" xfId="1" applyFill="1" applyBorder="1"/>
    <xf numFmtId="0" fontId="8" fillId="3" borderId="6" xfId="1" applyFill="1" applyBorder="1" applyAlignment="1">
      <alignment horizontal="center" vertical="center"/>
    </xf>
    <xf numFmtId="0" fontId="73" fillId="3" borderId="74" xfId="0" applyFont="1" applyFill="1" applyBorder="1" applyAlignment="1">
      <alignment vertical="center" wrapText="1"/>
    </xf>
    <xf numFmtId="0" fontId="73" fillId="3" borderId="17" xfId="0" applyFont="1" applyFill="1" applyBorder="1" applyAlignment="1">
      <alignment vertical="center" wrapText="1"/>
    </xf>
    <xf numFmtId="0" fontId="4" fillId="4" borderId="66" xfId="0" applyFont="1" applyFill="1" applyBorder="1" applyAlignment="1">
      <alignment horizontal="center" vertical="center" wrapText="1"/>
    </xf>
    <xf numFmtId="0" fontId="4" fillId="4" borderId="39" xfId="0" applyFont="1" applyFill="1" applyBorder="1" applyAlignment="1">
      <alignment horizontal="center" vertical="center" wrapText="1"/>
    </xf>
    <xf numFmtId="0" fontId="4" fillId="4" borderId="54" xfId="0" applyFont="1" applyFill="1" applyBorder="1" applyAlignment="1">
      <alignment horizontal="center" vertical="center"/>
    </xf>
    <xf numFmtId="0" fontId="71" fillId="3" borderId="0" xfId="1" quotePrefix="1" applyFont="1" applyFill="1" applyAlignment="1">
      <alignment horizontal="center" vertical="center" wrapText="1"/>
    </xf>
    <xf numFmtId="0" fontId="72" fillId="3" borderId="0" xfId="1" quotePrefix="1" applyFont="1" applyFill="1" applyAlignment="1">
      <alignment horizontal="center" vertical="center" wrapText="1"/>
    </xf>
    <xf numFmtId="0" fontId="72" fillId="3" borderId="0" xfId="1" quotePrefix="1" applyFont="1" applyFill="1" applyAlignment="1">
      <alignment horizontal="left" vertical="top" wrapText="1"/>
    </xf>
    <xf numFmtId="0" fontId="72" fillId="3" borderId="12" xfId="1" quotePrefix="1" applyFont="1" applyFill="1" applyBorder="1" applyAlignment="1">
      <alignment horizontal="left" vertical="top" wrapText="1"/>
    </xf>
    <xf numFmtId="0" fontId="8" fillId="3" borderId="18" xfId="1" applyFill="1" applyBorder="1"/>
    <xf numFmtId="0" fontId="8" fillId="3" borderId="19" xfId="1" applyFill="1" applyBorder="1" applyAlignment="1">
      <alignment horizontal="center" vertical="center"/>
    </xf>
    <xf numFmtId="0" fontId="35" fillId="3" borderId="19" xfId="1" applyFont="1" applyFill="1" applyBorder="1" applyAlignment="1">
      <alignment horizontal="left" vertical="center" wrapText="1"/>
    </xf>
    <xf numFmtId="0" fontId="8" fillId="3" borderId="19" xfId="1" applyFill="1" applyBorder="1" applyAlignment="1">
      <alignment horizontal="left" vertical="center" wrapText="1"/>
    </xf>
    <xf numFmtId="0" fontId="8" fillId="3" borderId="20" xfId="1" applyFill="1" applyBorder="1" applyAlignment="1">
      <alignment horizontal="left" vertical="center" wrapText="1"/>
    </xf>
    <xf numFmtId="0" fontId="8" fillId="3" borderId="43" xfId="1" applyFill="1" applyBorder="1"/>
    <xf numFmtId="0" fontId="20" fillId="4" borderId="35" xfId="1" applyFont="1" applyFill="1" applyBorder="1" applyAlignment="1">
      <alignment horizontal="center" vertical="center"/>
    </xf>
    <xf numFmtId="0" fontId="8" fillId="3" borderId="45" xfId="1" applyFill="1" applyBorder="1"/>
    <xf numFmtId="0" fontId="67" fillId="3" borderId="11" xfId="1" applyFont="1" applyFill="1" applyBorder="1" applyAlignment="1">
      <alignment horizontal="left" vertical="center" wrapText="1"/>
    </xf>
    <xf numFmtId="0" fontId="18" fillId="3" borderId="11" xfId="0" applyFont="1" applyFill="1" applyBorder="1"/>
    <xf numFmtId="0" fontId="73" fillId="3" borderId="0" xfId="0" applyFont="1" applyFill="1" applyAlignment="1">
      <alignment horizontal="center" vertical="center" wrapText="1"/>
    </xf>
    <xf numFmtId="0" fontId="73" fillId="3" borderId="0" xfId="0" applyFont="1" applyFill="1" applyAlignment="1">
      <alignment horizontal="left" vertical="center" wrapText="1"/>
    </xf>
    <xf numFmtId="0" fontId="67" fillId="3" borderId="0" xfId="1" applyFont="1" applyFill="1" applyAlignment="1">
      <alignment horizontal="justify" vertical="center" wrapText="1"/>
    </xf>
    <xf numFmtId="0" fontId="67" fillId="3" borderId="12" xfId="1" applyFont="1" applyFill="1" applyBorder="1" applyAlignment="1">
      <alignment horizontal="justify" vertical="center" wrapText="1"/>
    </xf>
    <xf numFmtId="0" fontId="18" fillId="3" borderId="99" xfId="0" applyFont="1" applyFill="1" applyBorder="1" applyAlignment="1">
      <alignment horizontal="center" vertical="center"/>
    </xf>
    <xf numFmtId="0" fontId="8" fillId="3" borderId="0" xfId="1" applyFill="1" applyAlignment="1">
      <alignment horizontal="center" vertical="center"/>
    </xf>
    <xf numFmtId="0" fontId="18" fillId="3" borderId="82" xfId="0" applyFont="1" applyFill="1" applyBorder="1"/>
    <xf numFmtId="0" fontId="18" fillId="3" borderId="82" xfId="0" applyFont="1" applyFill="1" applyBorder="1" applyAlignment="1">
      <alignment horizontal="center" vertical="center"/>
    </xf>
    <xf numFmtId="0" fontId="2" fillId="3" borderId="6" xfId="0" applyFont="1" applyFill="1" applyBorder="1" applyAlignment="1" applyProtection="1">
      <alignment vertical="center" wrapText="1"/>
      <protection locked="0"/>
    </xf>
    <xf numFmtId="0" fontId="39" fillId="4" borderId="60" xfId="0" applyFont="1" applyFill="1" applyBorder="1" applyAlignment="1">
      <alignment vertical="center"/>
    </xf>
    <xf numFmtId="0" fontId="54" fillId="4" borderId="39" xfId="0" applyFont="1" applyFill="1" applyBorder="1" applyAlignment="1">
      <alignment horizontal="center" vertical="center" textRotation="90"/>
    </xf>
    <xf numFmtId="0" fontId="0" fillId="3" borderId="44" xfId="0" applyFill="1" applyBorder="1" applyAlignment="1">
      <alignment horizontal="center" vertical="center" wrapText="1"/>
    </xf>
    <xf numFmtId="0" fontId="0" fillId="3" borderId="47" xfId="0" applyFill="1" applyBorder="1" applyAlignment="1">
      <alignment horizontal="center" vertical="center" wrapText="1"/>
    </xf>
    <xf numFmtId="0" fontId="0" fillId="0" borderId="23" xfId="0" applyBorder="1" applyAlignment="1">
      <alignment horizontal="justify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2" fontId="0" fillId="0" borderId="23" xfId="3" applyNumberFormat="1" applyFont="1" applyBorder="1" applyAlignment="1">
      <alignment horizontal="center" vertical="center" wrapText="1"/>
    </xf>
    <xf numFmtId="2" fontId="0" fillId="0" borderId="6" xfId="3" applyNumberFormat="1" applyFont="1" applyBorder="1" applyAlignment="1">
      <alignment horizontal="center" vertical="center" wrapText="1"/>
    </xf>
    <xf numFmtId="2" fontId="0" fillId="0" borderId="24" xfId="3" applyNumberFormat="1" applyFont="1" applyBorder="1" applyAlignment="1">
      <alignment horizontal="center" vertical="center" wrapText="1"/>
    </xf>
    <xf numFmtId="2" fontId="0" fillId="0" borderId="35" xfId="3" applyNumberFormat="1" applyFont="1" applyBorder="1" applyAlignment="1">
      <alignment horizontal="center" vertical="center" wrapText="1"/>
    </xf>
    <xf numFmtId="0" fontId="0" fillId="0" borderId="35" xfId="0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0" fontId="12" fillId="0" borderId="6" xfId="0" applyFont="1" applyBorder="1" applyAlignment="1">
      <alignment horizontal="justify" vertical="center" wrapText="1"/>
    </xf>
    <xf numFmtId="0" fontId="0" fillId="0" borderId="24" xfId="0" applyBorder="1" applyAlignment="1">
      <alignment horizontal="justify" vertical="center" wrapText="1"/>
    </xf>
    <xf numFmtId="0" fontId="11" fillId="0" borderId="6" xfId="0" applyFont="1" applyBorder="1" applyAlignment="1">
      <alignment horizontal="justify" vertical="center" wrapText="1"/>
    </xf>
    <xf numFmtId="0" fontId="12" fillId="3" borderId="35" xfId="0" applyFont="1" applyFill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3" fontId="0" fillId="0" borderId="35" xfId="0" applyNumberFormat="1" applyBorder="1" applyAlignment="1">
      <alignment horizontal="justify" vertical="center" wrapText="1"/>
    </xf>
    <xf numFmtId="0" fontId="34" fillId="0" borderId="35" xfId="0" applyFont="1" applyBorder="1" applyAlignment="1" applyProtection="1">
      <alignment horizontal="justify" vertical="center" wrapText="1"/>
      <protection locked="0"/>
    </xf>
    <xf numFmtId="3" fontId="0" fillId="0" borderId="6" xfId="0" applyNumberFormat="1" applyBorder="1" applyAlignment="1">
      <alignment horizontal="justify" vertical="center" wrapText="1"/>
    </xf>
    <xf numFmtId="0" fontId="34" fillId="0" borderId="6" xfId="0" applyFont="1" applyBorder="1" applyAlignment="1" applyProtection="1">
      <alignment horizontal="justify" vertical="center" wrapText="1"/>
      <protection locked="0"/>
    </xf>
    <xf numFmtId="3" fontId="0" fillId="0" borderId="24" xfId="0" applyNumberFormat="1" applyBorder="1" applyAlignment="1">
      <alignment horizontal="justify" vertical="center" wrapText="1"/>
    </xf>
    <xf numFmtId="0" fontId="34" fillId="0" borderId="24" xfId="0" applyFont="1" applyBorder="1" applyAlignment="1" applyProtection="1">
      <alignment horizontal="justify" vertical="center" wrapText="1"/>
      <protection locked="0"/>
    </xf>
    <xf numFmtId="0" fontId="12" fillId="0" borderId="24" xfId="0" applyFont="1" applyBorder="1" applyAlignment="1" applyProtection="1">
      <alignment horizontal="justify" vertical="center" wrapText="1"/>
      <protection locked="0"/>
    </xf>
    <xf numFmtId="2" fontId="0" fillId="0" borderId="6" xfId="3" applyNumberFormat="1" applyFont="1" applyBorder="1" applyAlignment="1">
      <alignment horizontal="justify" vertical="center" wrapText="1"/>
    </xf>
    <xf numFmtId="2" fontId="0" fillId="0" borderId="24" xfId="3" applyNumberFormat="1" applyFont="1" applyBorder="1" applyAlignment="1">
      <alignment horizontal="justify" vertical="center" wrapText="1"/>
    </xf>
    <xf numFmtId="2" fontId="0" fillId="0" borderId="35" xfId="3" applyNumberFormat="1" applyFont="1" applyBorder="1" applyAlignment="1">
      <alignment horizontal="justify" vertical="center" wrapText="1"/>
    </xf>
    <xf numFmtId="2" fontId="0" fillId="0" borderId="23" xfId="3" applyNumberFormat="1" applyFont="1" applyBorder="1" applyAlignment="1">
      <alignment horizontal="justify" vertical="center" wrapText="1"/>
    </xf>
    <xf numFmtId="4" fontId="0" fillId="0" borderId="35" xfId="0" applyNumberFormat="1" applyBorder="1" applyAlignment="1">
      <alignment horizontal="center" vertical="center" wrapText="1"/>
    </xf>
    <xf numFmtId="4" fontId="0" fillId="0" borderId="23" xfId="0" applyNumberFormat="1" applyBorder="1" applyAlignment="1">
      <alignment horizontal="center" vertical="center" wrapText="1"/>
    </xf>
    <xf numFmtId="4" fontId="0" fillId="0" borderId="47" xfId="0" applyNumberFormat="1" applyBorder="1" applyAlignment="1">
      <alignment horizontal="center" vertical="center" wrapText="1"/>
    </xf>
    <xf numFmtId="0" fontId="11" fillId="3" borderId="35" xfId="0" applyFont="1" applyFill="1" applyBorder="1" applyAlignment="1">
      <alignment horizontal="center" vertical="center"/>
    </xf>
    <xf numFmtId="0" fontId="11" fillId="3" borderId="77" xfId="0" applyFont="1" applyFill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78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1" fillId="3" borderId="79" xfId="0" applyFont="1" applyFill="1" applyBorder="1" applyAlignment="1">
      <alignment horizontal="center" vertical="center"/>
    </xf>
    <xf numFmtId="0" fontId="2" fillId="3" borderId="6" xfId="0" applyFont="1" applyFill="1" applyBorder="1" applyAlignment="1" applyProtection="1">
      <alignment horizontal="left" vertical="center"/>
      <protection locked="0"/>
    </xf>
    <xf numFmtId="0" fontId="2" fillId="3" borderId="6" xfId="0" applyFont="1" applyFill="1" applyBorder="1" applyAlignment="1" applyProtection="1">
      <alignment horizontal="justify" vertical="center" wrapText="1"/>
      <protection locked="0"/>
    </xf>
    <xf numFmtId="1" fontId="0" fillId="0" borderId="6" xfId="4" applyNumberFormat="1" applyFont="1" applyBorder="1" applyAlignment="1">
      <alignment horizontal="center" vertical="center" wrapText="1"/>
    </xf>
    <xf numFmtId="1" fontId="0" fillId="0" borderId="24" xfId="4" applyNumberFormat="1" applyFont="1" applyBorder="1" applyAlignment="1">
      <alignment horizontal="center" vertical="center" wrapText="1"/>
    </xf>
    <xf numFmtId="1" fontId="0" fillId="0" borderId="35" xfId="4" applyNumberFormat="1" applyFont="1" applyBorder="1" applyAlignment="1">
      <alignment horizontal="center" vertical="center" wrapText="1"/>
    </xf>
    <xf numFmtId="4" fontId="0" fillId="0" borderId="6" xfId="0" applyNumberForma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76" fillId="3" borderId="0" xfId="0" applyFont="1" applyFill="1"/>
    <xf numFmtId="0" fontId="77" fillId="3" borderId="0" xfId="0" applyFont="1" applyFill="1"/>
    <xf numFmtId="0" fontId="76" fillId="0" borderId="0" xfId="0" applyFont="1"/>
    <xf numFmtId="0" fontId="0" fillId="0" borderId="47" xfId="0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23" xfId="0" applyBorder="1" applyAlignment="1">
      <alignment vertical="center" wrapText="1"/>
    </xf>
    <xf numFmtId="0" fontId="0" fillId="0" borderId="23" xfId="0" applyBorder="1" applyAlignment="1">
      <alignment horizontal="left" vertical="center" wrapText="1"/>
    </xf>
    <xf numFmtId="0" fontId="0" fillId="0" borderId="35" xfId="0" applyBorder="1" applyAlignment="1">
      <alignment horizontal="left" vertical="center" wrapText="1"/>
    </xf>
    <xf numFmtId="0" fontId="18" fillId="0" borderId="0" xfId="0" applyFont="1" applyAlignment="1">
      <alignment vertical="top"/>
    </xf>
    <xf numFmtId="0" fontId="78" fillId="16" borderId="0" xfId="0" applyFont="1" applyFill="1" applyAlignment="1" applyProtection="1">
      <alignment horizontal="center" vertical="center" wrapText="1"/>
      <protection locked="0"/>
    </xf>
    <xf numFmtId="0" fontId="18" fillId="0" borderId="0" xfId="0" applyFont="1" applyAlignment="1">
      <alignment vertical="top" wrapText="1"/>
    </xf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horizontal="center" vertical="top" wrapText="1" readingOrder="1"/>
    </xf>
    <xf numFmtId="0" fontId="19" fillId="0" borderId="0" xfId="0" applyFont="1" applyAlignment="1">
      <alignment horizontal="center" vertical="center" wrapText="1" readingOrder="1"/>
    </xf>
    <xf numFmtId="0" fontId="34" fillId="0" borderId="6" xfId="0" applyFont="1" applyBorder="1" applyAlignment="1">
      <alignment vertical="center" wrapText="1"/>
    </xf>
    <xf numFmtId="0" fontId="42" fillId="0" borderId="0" xfId="0" applyFont="1" applyAlignment="1">
      <alignment horizontal="center" vertical="center" wrapText="1" readingOrder="1"/>
    </xf>
    <xf numFmtId="0" fontId="18" fillId="0" borderId="0" xfId="0" applyFont="1" applyAlignment="1">
      <alignment horizontal="center" vertical="center"/>
    </xf>
    <xf numFmtId="0" fontId="42" fillId="0" borderId="0" xfId="0" applyFont="1" applyAlignment="1">
      <alignment horizontal="left" vertical="center" wrapText="1" readingOrder="1"/>
    </xf>
    <xf numFmtId="0" fontId="34" fillId="0" borderId="6" xfId="0" applyFont="1" applyBorder="1" applyAlignment="1">
      <alignment horizontal="left" vertical="center" wrapText="1"/>
    </xf>
    <xf numFmtId="0" fontId="66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0" fontId="66" fillId="0" borderId="0" xfId="0" applyFont="1" applyAlignment="1">
      <alignment vertical="top" wrapText="1"/>
    </xf>
    <xf numFmtId="0" fontId="8" fillId="0" borderId="6" xfId="0" applyFont="1" applyBorder="1" applyAlignment="1">
      <alignment horizontal="center" vertical="center" wrapText="1" readingOrder="1"/>
    </xf>
    <xf numFmtId="0" fontId="34" fillId="0" borderId="6" xfId="0" applyFont="1" applyBorder="1" applyAlignment="1">
      <alignment horizontal="center" vertical="center" wrapText="1"/>
    </xf>
    <xf numFmtId="0" fontId="18" fillId="0" borderId="0" xfId="0" applyFont="1" applyAlignment="1">
      <alignment vertical="center" wrapText="1"/>
    </xf>
    <xf numFmtId="0" fontId="66" fillId="0" borderId="0" xfId="0" applyFont="1" applyAlignment="1">
      <alignment vertical="center" wrapText="1"/>
    </xf>
    <xf numFmtId="0" fontId="34" fillId="0" borderId="6" xfId="0" applyFont="1" applyBorder="1" applyAlignment="1">
      <alignment vertical="top" wrapText="1"/>
    </xf>
    <xf numFmtId="0" fontId="79" fillId="0" borderId="0" xfId="0" applyFont="1" applyAlignment="1">
      <alignment horizontal="center" vertical="center"/>
    </xf>
    <xf numFmtId="0" fontId="80" fillId="0" borderId="0" xfId="0" applyFont="1" applyAlignment="1">
      <alignment vertical="center" wrapText="1"/>
    </xf>
    <xf numFmtId="0" fontId="81" fillId="0" borderId="0" xfId="0" applyFont="1" applyAlignment="1">
      <alignment vertical="center" wrapText="1"/>
    </xf>
    <xf numFmtId="0" fontId="8" fillId="0" borderId="6" xfId="0" applyFont="1" applyBorder="1" applyAlignment="1">
      <alignment horizontal="center" vertical="center"/>
    </xf>
    <xf numFmtId="0" fontId="67" fillId="3" borderId="6" xfId="0" applyFont="1" applyFill="1" applyBorder="1" applyAlignment="1">
      <alignment vertical="center"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vertical="center" wrapText="1"/>
    </xf>
    <xf numFmtId="0" fontId="84" fillId="0" borderId="6" xfId="0" applyFont="1" applyBorder="1" applyAlignment="1">
      <alignment vertical="center"/>
    </xf>
    <xf numFmtId="0" fontId="85" fillId="3" borderId="6" xfId="0" applyFont="1" applyFill="1" applyBorder="1" applyAlignment="1">
      <alignment vertical="center" wrapText="1"/>
    </xf>
    <xf numFmtId="0" fontId="83" fillId="0" borderId="0" xfId="0" applyFont="1" applyAlignment="1">
      <alignment vertical="top" wrapText="1"/>
    </xf>
    <xf numFmtId="0" fontId="32" fillId="0" borderId="6" xfId="0" applyFont="1" applyBorder="1"/>
    <xf numFmtId="0" fontId="83" fillId="0" borderId="0" xfId="0" applyFont="1" applyAlignment="1">
      <alignment horizontal="left" vertical="center" wrapText="1"/>
    </xf>
    <xf numFmtId="0" fontId="86" fillId="0" borderId="0" xfId="0" applyFont="1" applyAlignment="1">
      <alignment horizontal="center" vertical="center" wrapText="1" readingOrder="1"/>
    </xf>
    <xf numFmtId="0" fontId="87" fillId="0" borderId="0" xfId="0" applyFont="1" applyAlignment="1">
      <alignment horizontal="center" vertical="center"/>
    </xf>
    <xf numFmtId="0" fontId="72" fillId="18" borderId="29" xfId="0" applyFont="1" applyFill="1" applyBorder="1" applyAlignment="1">
      <alignment horizontal="center" vertical="top" wrapText="1" readingOrder="1"/>
    </xf>
    <xf numFmtId="0" fontId="72" fillId="18" borderId="31" xfId="0" applyFont="1" applyFill="1" applyBorder="1" applyAlignment="1">
      <alignment horizontal="center" vertical="top" wrapText="1" readingOrder="1"/>
    </xf>
    <xf numFmtId="0" fontId="30" fillId="18" borderId="6" xfId="0" applyFont="1" applyFill="1" applyBorder="1" applyAlignment="1">
      <alignment horizontal="center" vertical="top" wrapText="1" readingOrder="1"/>
    </xf>
    <xf numFmtId="0" fontId="30" fillId="18" borderId="6" xfId="0" applyFont="1" applyFill="1" applyBorder="1" applyAlignment="1">
      <alignment horizontal="center" vertical="center" wrapText="1" readingOrder="1"/>
    </xf>
    <xf numFmtId="0" fontId="72" fillId="0" borderId="0" xfId="0" applyFont="1" applyAlignment="1">
      <alignment horizontal="center" vertical="top" wrapText="1" readingOrder="1"/>
    </xf>
    <xf numFmtId="0" fontId="30" fillId="0" borderId="0" xfId="0" applyFont="1" applyAlignment="1">
      <alignment horizontal="center" vertical="top" wrapText="1" readingOrder="1"/>
    </xf>
    <xf numFmtId="0" fontId="30" fillId="0" borderId="0" xfId="0" applyFont="1" applyAlignment="1">
      <alignment horizontal="center" vertical="center" wrapText="1" readingOrder="1"/>
    </xf>
    <xf numFmtId="0" fontId="32" fillId="0" borderId="6" xfId="0" applyFont="1" applyBorder="1" applyAlignment="1">
      <alignment horizontal="center" vertical="center"/>
    </xf>
    <xf numFmtId="0" fontId="66" fillId="0" borderId="0" xfId="0" applyFont="1" applyAlignment="1">
      <alignment horizontal="left" vertical="center" wrapText="1"/>
    </xf>
    <xf numFmtId="0" fontId="13" fillId="0" borderId="6" xfId="0" applyFont="1" applyBorder="1" applyAlignment="1">
      <alignment vertical="top" wrapText="1"/>
    </xf>
    <xf numFmtId="0" fontId="84" fillId="0" borderId="6" xfId="0" applyFont="1" applyBorder="1"/>
    <xf numFmtId="0" fontId="8" fillId="0" borderId="23" xfId="0" applyFont="1" applyBorder="1" applyAlignment="1">
      <alignment horizontal="center" vertical="center" wrapText="1"/>
    </xf>
    <xf numFmtId="0" fontId="34" fillId="0" borderId="108" xfId="0" applyFont="1" applyBorder="1" applyAlignment="1">
      <alignment vertical="top" wrapText="1"/>
    </xf>
    <xf numFmtId="0" fontId="34" fillId="0" borderId="23" xfId="0" applyFont="1" applyBorder="1" applyAlignment="1">
      <alignment vertical="top" wrapText="1"/>
    </xf>
    <xf numFmtId="0" fontId="18" fillId="0" borderId="0" xfId="0" applyFont="1" applyAlignment="1">
      <alignment vertical="center" wrapText="1" readingOrder="1"/>
    </xf>
    <xf numFmtId="0" fontId="79" fillId="0" borderId="0" xfId="0" applyFont="1" applyAlignment="1">
      <alignment vertical="top" wrapText="1"/>
    </xf>
    <xf numFmtId="0" fontId="32" fillId="0" borderId="0" xfId="0" applyFont="1" applyAlignment="1">
      <alignment vertical="top" wrapText="1"/>
    </xf>
    <xf numFmtId="0" fontId="13" fillId="3" borderId="6" xfId="0" applyFont="1" applyFill="1" applyBorder="1" applyAlignment="1">
      <alignment vertical="top" wrapText="1"/>
    </xf>
    <xf numFmtId="0" fontId="79" fillId="0" borderId="0" xfId="0" applyFont="1" applyAlignment="1">
      <alignment horizontal="center" vertical="center" wrapText="1" readingOrder="1"/>
    </xf>
    <xf numFmtId="0" fontId="79" fillId="0" borderId="0" xfId="0" applyFont="1" applyAlignment="1">
      <alignment vertical="center" wrapText="1"/>
    </xf>
    <xf numFmtId="0" fontId="34" fillId="3" borderId="6" xfId="0" applyFont="1" applyFill="1" applyBorder="1" applyAlignment="1">
      <alignment vertical="top" wrapText="1"/>
    </xf>
    <xf numFmtId="0" fontId="79" fillId="0" borderId="0" xfId="0" applyFont="1" applyAlignment="1">
      <alignment horizontal="center" vertical="center" wrapText="1"/>
    </xf>
    <xf numFmtId="0" fontId="13" fillId="3" borderId="6" xfId="0" applyFont="1" applyFill="1" applyBorder="1" applyAlignment="1">
      <alignment horizontal="left" vertical="center" wrapText="1"/>
    </xf>
    <xf numFmtId="0" fontId="18" fillId="0" borderId="6" xfId="0" applyFont="1" applyBorder="1" applyAlignment="1">
      <alignment horizontal="center"/>
    </xf>
    <xf numFmtId="0" fontId="18" fillId="0" borderId="6" xfId="0" applyFont="1" applyBorder="1"/>
    <xf numFmtId="0" fontId="42" fillId="0" borderId="0" xfId="0" applyFont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 readingOrder="1"/>
    </xf>
    <xf numFmtId="0" fontId="79" fillId="0" borderId="6" xfId="0" applyFont="1" applyBorder="1" applyAlignment="1">
      <alignment horizontal="center" vertical="center"/>
    </xf>
    <xf numFmtId="0" fontId="79" fillId="3" borderId="6" xfId="0" applyFont="1" applyFill="1" applyBorder="1" applyAlignment="1">
      <alignment vertical="top" wrapText="1"/>
    </xf>
    <xf numFmtId="0" fontId="8" fillId="0" borderId="23" xfId="0" applyFont="1" applyBorder="1" applyAlignment="1">
      <alignment horizontal="center" vertical="center" wrapText="1" readingOrder="1"/>
    </xf>
    <xf numFmtId="0" fontId="34" fillId="3" borderId="23" xfId="0" applyFont="1" applyFill="1" applyBorder="1" applyAlignment="1">
      <alignment vertical="top" wrapText="1"/>
    </xf>
    <xf numFmtId="0" fontId="13" fillId="0" borderId="0" xfId="0" applyFont="1" applyAlignment="1">
      <alignment vertical="center" wrapText="1"/>
    </xf>
    <xf numFmtId="0" fontId="89" fillId="0" borderId="6" xfId="0" applyFont="1" applyBorder="1" applyAlignment="1">
      <alignment horizontal="center" vertical="center" wrapText="1"/>
    </xf>
    <xf numFmtId="0" fontId="90" fillId="3" borderId="6" xfId="0" applyFont="1" applyFill="1" applyBorder="1" applyAlignment="1">
      <alignment vertical="center" wrapText="1"/>
    </xf>
    <xf numFmtId="0" fontId="91" fillId="0" borderId="32" xfId="0" applyFont="1" applyBorder="1" applyAlignment="1">
      <alignment horizontal="center" vertical="center" wrapText="1"/>
    </xf>
    <xf numFmtId="0" fontId="91" fillId="3" borderId="6" xfId="0" applyFont="1" applyFill="1" applyBorder="1" applyAlignment="1">
      <alignment vertical="top" wrapText="1"/>
    </xf>
    <xf numFmtId="0" fontId="33" fillId="0" borderId="32" xfId="0" applyFont="1" applyBorder="1" applyAlignment="1">
      <alignment horizontal="center" vertical="center" wrapText="1"/>
    </xf>
    <xf numFmtId="0" fontId="32" fillId="0" borderId="32" xfId="0" applyFont="1" applyBorder="1"/>
    <xf numFmtId="0" fontId="66" fillId="0" borderId="0" xfId="0" applyFont="1" applyAlignment="1">
      <alignment horizontal="left" vertical="center" wrapText="1" indent="2"/>
    </xf>
    <xf numFmtId="0" fontId="79" fillId="0" borderId="6" xfId="0" applyFont="1" applyBorder="1" applyAlignment="1">
      <alignment horizontal="center"/>
    </xf>
    <xf numFmtId="0" fontId="79" fillId="0" borderId="6" xfId="0" applyFont="1" applyBorder="1"/>
    <xf numFmtId="0" fontId="91" fillId="3" borderId="6" xfId="0" applyFont="1" applyFill="1" applyBorder="1" applyAlignment="1">
      <alignment horizontal="left" vertical="center" wrapText="1"/>
    </xf>
    <xf numFmtId="0" fontId="79" fillId="0" borderId="0" xfId="0" applyFont="1" applyAlignment="1">
      <alignment horizontal="left" vertical="center" wrapText="1"/>
    </xf>
    <xf numFmtId="0" fontId="91" fillId="0" borderId="6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8" fillId="3" borderId="6" xfId="0" applyFont="1" applyFill="1" applyBorder="1" applyAlignment="1">
      <alignment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vertical="top" wrapText="1"/>
    </xf>
    <xf numFmtId="0" fontId="79" fillId="3" borderId="6" xfId="0" applyFont="1" applyFill="1" applyBorder="1" applyAlignment="1">
      <alignment horizontal="center"/>
    </xf>
    <xf numFmtId="0" fontId="79" fillId="3" borderId="6" xfId="0" applyFont="1" applyFill="1" applyBorder="1" applyAlignment="1">
      <alignment horizontal="left" vertical="center" wrapText="1" indent="2"/>
    </xf>
    <xf numFmtId="0" fontId="25" fillId="16" borderId="6" xfId="0" applyFont="1" applyFill="1" applyBorder="1" applyAlignment="1">
      <alignment horizontal="center" vertical="center" wrapText="1"/>
    </xf>
    <xf numFmtId="0" fontId="75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0" fillId="0" borderId="0" xfId="0" applyFont="1"/>
    <xf numFmtId="0" fontId="34" fillId="0" borderId="31" xfId="0" applyFont="1" applyBorder="1" applyAlignment="1">
      <alignment vertical="top" wrapText="1"/>
    </xf>
    <xf numFmtId="0" fontId="75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0" fillId="0" borderId="91" xfId="0" applyBorder="1" applyAlignment="1">
      <alignment horizontal="justify" vertical="center" wrapText="1"/>
    </xf>
    <xf numFmtId="0" fontId="12" fillId="0" borderId="91" xfId="0" applyFont="1" applyBorder="1" applyAlignment="1">
      <alignment horizontal="justify" vertical="center" wrapText="1"/>
    </xf>
    <xf numFmtId="0" fontId="0" fillId="0" borderId="11" xfId="0" applyBorder="1" applyAlignment="1">
      <alignment horizontal="left"/>
    </xf>
    <xf numFmtId="0" fontId="0" fillId="0" borderId="92" xfId="0" applyBorder="1" applyAlignment="1">
      <alignment horizontal="justify" vertical="center" wrapText="1"/>
    </xf>
    <xf numFmtId="4" fontId="0" fillId="0" borderId="28" xfId="0" applyNumberFormat="1" applyBorder="1" applyAlignment="1">
      <alignment horizontal="center" vertical="center" wrapText="1"/>
    </xf>
    <xf numFmtId="0" fontId="11" fillId="3" borderId="32" xfId="0" applyFont="1" applyFill="1" applyBorder="1" applyAlignment="1">
      <alignment horizontal="center" vertical="center"/>
    </xf>
    <xf numFmtId="0" fontId="11" fillId="3" borderId="113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/>
    </xf>
    <xf numFmtId="0" fontId="11" fillId="3" borderId="106" xfId="0" applyFont="1" applyFill="1" applyBorder="1" applyAlignment="1">
      <alignment horizontal="center" vertical="center"/>
    </xf>
    <xf numFmtId="0" fontId="4" fillId="4" borderId="114" xfId="0" applyFont="1" applyFill="1" applyBorder="1" applyAlignment="1">
      <alignment horizontal="center" vertical="center"/>
    </xf>
    <xf numFmtId="0" fontId="19" fillId="15" borderId="6" xfId="0" applyFont="1" applyFill="1" applyBorder="1" applyAlignment="1" applyProtection="1">
      <alignment vertical="center" wrapText="1"/>
      <protection locked="0"/>
    </xf>
    <xf numFmtId="0" fontId="19" fillId="15" borderId="32" xfId="0" applyFont="1" applyFill="1" applyBorder="1" applyAlignment="1" applyProtection="1">
      <alignment vertical="center" wrapText="1"/>
      <protection locked="0"/>
    </xf>
    <xf numFmtId="0" fontId="20" fillId="4" borderId="6" xfId="0" applyFont="1" applyFill="1" applyBorder="1" applyAlignment="1" applyProtection="1">
      <alignment horizontal="left" vertical="center" wrapText="1"/>
      <protection locked="0"/>
    </xf>
    <xf numFmtId="0" fontId="0" fillId="0" borderId="32" xfId="0" applyBorder="1" applyAlignment="1">
      <alignment horizontal="center" vertical="center" wrapText="1"/>
    </xf>
    <xf numFmtId="0" fontId="0" fillId="0" borderId="32" xfId="0" applyBorder="1" applyAlignment="1">
      <alignment vertical="center" wrapText="1"/>
    </xf>
    <xf numFmtId="0" fontId="12" fillId="3" borderId="32" xfId="0" applyFont="1" applyFill="1" applyBorder="1" applyAlignment="1">
      <alignment horizontal="center" vertical="center" wrapText="1"/>
    </xf>
    <xf numFmtId="0" fontId="12" fillId="3" borderId="47" xfId="0" applyFont="1" applyFill="1" applyBorder="1" applyAlignment="1">
      <alignment horizontal="center" vertical="center" wrapText="1"/>
    </xf>
    <xf numFmtId="3" fontId="0" fillId="0" borderId="44" xfId="0" applyNumberFormat="1" applyBorder="1" applyAlignment="1">
      <alignment horizontal="justify" vertical="center" wrapText="1"/>
    </xf>
    <xf numFmtId="3" fontId="0" fillId="0" borderId="23" xfId="0" applyNumberFormat="1" applyBorder="1" applyAlignment="1">
      <alignment horizontal="justify" vertical="center" wrapText="1"/>
    </xf>
    <xf numFmtId="0" fontId="12" fillId="3" borderId="28" xfId="0" applyFont="1" applyFill="1" applyBorder="1" applyAlignment="1">
      <alignment horizontal="center" vertical="center" wrapText="1"/>
    </xf>
    <xf numFmtId="0" fontId="34" fillId="22" borderId="35" xfId="0" applyFont="1" applyFill="1" applyBorder="1" applyAlignment="1" applyProtection="1">
      <alignment horizontal="justify" vertical="center" wrapText="1"/>
      <protection locked="0"/>
    </xf>
    <xf numFmtId="0" fontId="0" fillId="0" borderId="28" xfId="0" applyBorder="1" applyAlignment="1">
      <alignment horizontal="justify" vertical="center" wrapText="1"/>
    </xf>
    <xf numFmtId="0" fontId="34" fillId="0" borderId="44" xfId="0" applyFont="1" applyBorder="1" applyAlignment="1" applyProtection="1">
      <alignment horizontal="justify" vertical="center" wrapText="1"/>
      <protection locked="0"/>
    </xf>
    <xf numFmtId="0" fontId="34" fillId="22" borderId="44" xfId="0" applyFont="1" applyFill="1" applyBorder="1" applyAlignment="1" applyProtection="1">
      <alignment horizontal="justify" vertical="center" wrapText="1"/>
      <protection locked="0"/>
    </xf>
    <xf numFmtId="0" fontId="34" fillId="22" borderId="23" xfId="0" applyFont="1" applyFill="1" applyBorder="1" applyAlignment="1" applyProtection="1">
      <alignment horizontal="justify" vertical="center" wrapText="1"/>
      <protection locked="0"/>
    </xf>
    <xf numFmtId="0" fontId="34" fillId="22" borderId="6" xfId="0" applyFont="1" applyFill="1" applyBorder="1" applyAlignment="1" applyProtection="1">
      <alignment horizontal="justify" vertical="center" wrapText="1"/>
      <protection locked="0"/>
    </xf>
    <xf numFmtId="0" fontId="34" fillId="22" borderId="23" xfId="0" applyFont="1" applyFill="1" applyBorder="1" applyAlignment="1">
      <alignment vertical="top" wrapText="1"/>
    </xf>
    <xf numFmtId="0" fontId="8" fillId="22" borderId="6" xfId="0" applyFont="1" applyFill="1" applyBorder="1" applyAlignment="1">
      <alignment horizontal="center" vertical="center" wrapText="1" readingOrder="1"/>
    </xf>
    <xf numFmtId="0" fontId="12" fillId="0" borderId="6" xfId="0" applyFont="1" applyBorder="1" applyAlignment="1">
      <alignment horizontal="center" vertical="center" wrapText="1"/>
    </xf>
    <xf numFmtId="0" fontId="12" fillId="0" borderId="32" xfId="0" applyFont="1" applyBorder="1" applyAlignment="1">
      <alignment horizontal="center" vertical="center" wrapText="1"/>
    </xf>
    <xf numFmtId="0" fontId="38" fillId="0" borderId="28" xfId="0" applyFont="1" applyBorder="1" applyAlignment="1">
      <alignment horizontal="center" vertical="center" wrapText="1"/>
    </xf>
    <xf numFmtId="0" fontId="0" fillId="0" borderId="124" xfId="0" applyBorder="1" applyAlignment="1">
      <alignment horizontal="center" vertical="center" wrapText="1"/>
    </xf>
    <xf numFmtId="2" fontId="0" fillId="0" borderId="28" xfId="3" applyNumberFormat="1" applyFont="1" applyBorder="1" applyAlignment="1">
      <alignment horizontal="center" vertical="center" wrapText="1"/>
    </xf>
    <xf numFmtId="0" fontId="13" fillId="23" borderId="6" xfId="0" applyFont="1" applyFill="1" applyBorder="1" applyAlignment="1">
      <alignment horizontal="center" vertical="center" wrapText="1"/>
    </xf>
    <xf numFmtId="0" fontId="100" fillId="6" borderId="0" xfId="0" applyFont="1" applyFill="1" applyAlignment="1">
      <alignment horizontal="center" vertical="center" wrapText="1" readingOrder="1"/>
    </xf>
    <xf numFmtId="0" fontId="12" fillId="0" borderId="0" xfId="0" applyFont="1" applyAlignment="1" applyProtection="1">
      <alignment horizontal="justify" vertical="center" wrapText="1"/>
      <protection locked="0"/>
    </xf>
    <xf numFmtId="2" fontId="0" fillId="0" borderId="28" xfId="3" applyNumberFormat="1" applyFont="1" applyBorder="1" applyAlignment="1">
      <alignment horizontal="justify" vertical="center" wrapText="1"/>
    </xf>
    <xf numFmtId="0" fontId="102" fillId="0" borderId="35" xfId="0" applyFont="1" applyBorder="1" applyAlignment="1" applyProtection="1">
      <alignment horizontal="justify" vertical="center" wrapText="1"/>
      <protection locked="0"/>
    </xf>
    <xf numFmtId="0" fontId="12" fillId="3" borderId="35" xfId="0" applyFont="1" applyFill="1" applyBorder="1" applyAlignment="1">
      <alignment horizontal="center" vertical="center"/>
    </xf>
    <xf numFmtId="0" fontId="12" fillId="3" borderId="77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78" xfId="0" applyFont="1" applyFill="1" applyBorder="1" applyAlignment="1">
      <alignment horizontal="center" vertical="center"/>
    </xf>
    <xf numFmtId="0" fontId="12" fillId="3" borderId="35" xfId="0" applyFont="1" applyFill="1" applyBorder="1" applyAlignment="1">
      <alignment horizontal="left" vertical="center" wrapText="1"/>
    </xf>
    <xf numFmtId="14" fontId="19" fillId="15" borderId="0" xfId="0" applyNumberFormat="1" applyFont="1" applyFill="1" applyAlignment="1" applyProtection="1">
      <alignment horizontal="center" vertical="center" wrapText="1"/>
      <protection locked="0"/>
    </xf>
    <xf numFmtId="0" fontId="19" fillId="15" borderId="0" xfId="0" applyFont="1" applyFill="1" applyAlignment="1" applyProtection="1">
      <alignment horizontal="center" vertical="center" wrapText="1"/>
      <protection locked="0"/>
    </xf>
    <xf numFmtId="0" fontId="63" fillId="15" borderId="0" xfId="0" applyFont="1" applyFill="1" applyAlignment="1" applyProtection="1">
      <alignment horizontal="center" vertical="center" wrapText="1"/>
      <protection locked="0"/>
    </xf>
    <xf numFmtId="0" fontId="37" fillId="0" borderId="0" xfId="0" applyFont="1" applyAlignment="1">
      <alignment horizontal="center" wrapText="1"/>
    </xf>
    <xf numFmtId="0" fontId="22" fillId="0" borderId="0" xfId="0" applyFont="1" applyAlignment="1">
      <alignment horizontal="center"/>
    </xf>
    <xf numFmtId="0" fontId="19" fillId="15" borderId="0" xfId="0" applyFont="1" applyFill="1" applyAlignment="1" applyProtection="1">
      <alignment horizontal="center" vertical="center"/>
      <protection locked="0"/>
    </xf>
    <xf numFmtId="0" fontId="19" fillId="15" borderId="32" xfId="0" applyFont="1" applyFill="1" applyBorder="1" applyAlignment="1" applyProtection="1">
      <alignment horizontal="center" vertical="center" wrapText="1"/>
      <protection locked="0"/>
    </xf>
    <xf numFmtId="0" fontId="19" fillId="15" borderId="6" xfId="0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0" fillId="16" borderId="0" xfId="0" applyFont="1" applyFill="1" applyAlignment="1" applyProtection="1">
      <alignment horizontal="center" vertical="center"/>
      <protection locked="0"/>
    </xf>
    <xf numFmtId="0" fontId="20" fillId="16" borderId="0" xfId="0" applyFont="1" applyFill="1" applyAlignment="1" applyProtection="1">
      <alignment horizontal="left" vertical="center"/>
      <protection locked="0"/>
    </xf>
    <xf numFmtId="0" fontId="20" fillId="16" borderId="0" xfId="0" applyFont="1" applyFill="1" applyAlignment="1" applyProtection="1">
      <alignment vertical="center" wrapText="1"/>
      <protection locked="0"/>
    </xf>
    <xf numFmtId="0" fontId="31" fillId="0" borderId="0" xfId="0" applyFont="1" applyAlignment="1">
      <alignment horizontal="center" vertical="top" wrapText="1" readingOrder="1"/>
    </xf>
    <xf numFmtId="0" fontId="33" fillId="0" borderId="6" xfId="0" applyFont="1" applyBorder="1" applyAlignment="1">
      <alignment horizontal="center" vertical="center" wrapText="1" readingOrder="1"/>
    </xf>
    <xf numFmtId="0" fontId="42" fillId="0" borderId="0" xfId="0" applyFont="1" applyAlignment="1">
      <alignment horizontal="center" vertical="center" wrapText="1" readingOrder="1"/>
    </xf>
    <xf numFmtId="0" fontId="31" fillId="4" borderId="6" xfId="0" applyFont="1" applyFill="1" applyBorder="1" applyAlignment="1">
      <alignment horizontal="center" vertical="center" wrapText="1" readingOrder="1"/>
    </xf>
    <xf numFmtId="0" fontId="33" fillId="0" borderId="10" xfId="0" applyFont="1" applyBorder="1" applyAlignment="1">
      <alignment horizontal="center" vertical="center" wrapText="1" readingOrder="1"/>
    </xf>
    <xf numFmtId="0" fontId="33" fillId="0" borderId="0" xfId="0" applyFont="1" applyAlignment="1">
      <alignment horizontal="center" vertical="center" wrapText="1" readingOrder="1"/>
    </xf>
    <xf numFmtId="0" fontId="33" fillId="0" borderId="14" xfId="0" applyFont="1" applyBorder="1" applyAlignment="1">
      <alignment horizontal="center" vertical="center" wrapText="1" readingOrder="1"/>
    </xf>
    <xf numFmtId="0" fontId="33" fillId="0" borderId="32" xfId="0" applyFont="1" applyBorder="1" applyAlignment="1">
      <alignment horizontal="center" vertical="center" wrapText="1" readingOrder="1"/>
    </xf>
    <xf numFmtId="0" fontId="33" fillId="0" borderId="28" xfId="0" applyFont="1" applyBorder="1" applyAlignment="1">
      <alignment horizontal="center" vertical="center" wrapText="1" readingOrder="1"/>
    </xf>
    <xf numFmtId="0" fontId="33" fillId="0" borderId="23" xfId="0" applyFont="1" applyBorder="1" applyAlignment="1">
      <alignment horizontal="center" vertical="center" wrapText="1" readingOrder="1"/>
    </xf>
    <xf numFmtId="0" fontId="88" fillId="0" borderId="0" xfId="0" applyFont="1" applyAlignment="1">
      <alignment horizontal="center" vertical="top" wrapText="1" readingOrder="1"/>
    </xf>
    <xf numFmtId="0" fontId="8" fillId="0" borderId="6" xfId="0" applyFont="1" applyBorder="1" applyAlignment="1">
      <alignment horizontal="center" vertical="center" wrapText="1" readingOrder="1"/>
    </xf>
    <xf numFmtId="0" fontId="66" fillId="0" borderId="0" xfId="0" applyFont="1" applyAlignment="1">
      <alignment horizontal="center" vertical="center" wrapText="1" readingOrder="1"/>
    </xf>
    <xf numFmtId="0" fontId="8" fillId="0" borderId="0" xfId="0" applyFont="1" applyAlignment="1">
      <alignment horizontal="center" vertical="center" wrapText="1" readingOrder="1"/>
    </xf>
    <xf numFmtId="0" fontId="8" fillId="0" borderId="14" xfId="0" applyFont="1" applyBorder="1" applyAlignment="1">
      <alignment horizontal="center" vertical="center" wrapText="1" readingOrder="1"/>
    </xf>
    <xf numFmtId="0" fontId="66" fillId="0" borderId="0" xfId="0" applyFont="1" applyAlignment="1">
      <alignment horizontal="center" vertical="center" wrapText="1"/>
    </xf>
    <xf numFmtId="0" fontId="88" fillId="4" borderId="29" xfId="0" applyFont="1" applyFill="1" applyBorder="1" applyAlignment="1">
      <alignment horizontal="center" vertical="center" wrapText="1" readingOrder="1"/>
    </xf>
    <xf numFmtId="0" fontId="88" fillId="4" borderId="30" xfId="0" applyFont="1" applyFill="1" applyBorder="1" applyAlignment="1">
      <alignment horizontal="center" vertical="center" wrapText="1" readingOrder="1"/>
    </xf>
    <xf numFmtId="0" fontId="88" fillId="4" borderId="31" xfId="0" applyFont="1" applyFill="1" applyBorder="1" applyAlignment="1">
      <alignment horizontal="center" vertical="center" wrapText="1" readingOrder="1"/>
    </xf>
    <xf numFmtId="0" fontId="42" fillId="0" borderId="0" xfId="0" applyFont="1" applyAlignment="1">
      <alignment horizontal="center" vertical="center" readingOrder="1"/>
    </xf>
    <xf numFmtId="0" fontId="2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25" fillId="4" borderId="29" xfId="0" applyFont="1" applyFill="1" applyBorder="1" applyAlignment="1">
      <alignment horizontal="center"/>
    </xf>
    <xf numFmtId="0" fontId="25" fillId="4" borderId="30" xfId="0" applyFont="1" applyFill="1" applyBorder="1" applyAlignment="1">
      <alignment horizontal="center"/>
    </xf>
    <xf numFmtId="0" fontId="25" fillId="4" borderId="31" xfId="0" applyFont="1" applyFill="1" applyBorder="1" applyAlignment="1">
      <alignment horizontal="center"/>
    </xf>
    <xf numFmtId="0" fontId="26" fillId="5" borderId="32" xfId="0" applyFont="1" applyFill="1" applyBorder="1" applyAlignment="1">
      <alignment horizontal="center" vertical="center" wrapText="1"/>
    </xf>
    <xf numFmtId="0" fontId="26" fillId="5" borderId="23" xfId="0" applyFont="1" applyFill="1" applyBorder="1" applyAlignment="1">
      <alignment horizontal="center" vertical="center" wrapText="1"/>
    </xf>
    <xf numFmtId="0" fontId="26" fillId="5" borderId="29" xfId="0" applyFont="1" applyFill="1" applyBorder="1" applyAlignment="1">
      <alignment horizontal="center" vertical="center"/>
    </xf>
    <xf numFmtId="0" fontId="26" fillId="5" borderId="30" xfId="0" applyFont="1" applyFill="1" applyBorder="1" applyAlignment="1">
      <alignment horizontal="center" vertical="center"/>
    </xf>
    <xf numFmtId="0" fontId="26" fillId="5" borderId="31" xfId="0" applyFont="1" applyFill="1" applyBorder="1" applyAlignment="1">
      <alignment horizontal="center" vertical="center"/>
    </xf>
    <xf numFmtId="0" fontId="70" fillId="4" borderId="7" xfId="1" applyFont="1" applyFill="1" applyBorder="1" applyAlignment="1">
      <alignment horizontal="center" vertical="center" wrapText="1"/>
    </xf>
    <xf numFmtId="0" fontId="70" fillId="4" borderId="8" xfId="1" applyFont="1" applyFill="1" applyBorder="1" applyAlignment="1">
      <alignment horizontal="center" vertical="center" wrapText="1"/>
    </xf>
    <xf numFmtId="0" fontId="70" fillId="4" borderId="93" xfId="1" applyFont="1" applyFill="1" applyBorder="1" applyAlignment="1">
      <alignment horizontal="center" vertical="center" wrapText="1"/>
    </xf>
    <xf numFmtId="0" fontId="71" fillId="3" borderId="9" xfId="1" quotePrefix="1" applyFont="1" applyFill="1" applyBorder="1" applyAlignment="1">
      <alignment horizontal="left" vertical="top" wrapText="1"/>
    </xf>
    <xf numFmtId="0" fontId="71" fillId="3" borderId="10" xfId="1" quotePrefix="1" applyFont="1" applyFill="1" applyBorder="1" applyAlignment="1">
      <alignment horizontal="left" vertical="top" wrapText="1"/>
    </xf>
    <xf numFmtId="0" fontId="72" fillId="3" borderId="10" xfId="1" quotePrefix="1" applyFont="1" applyFill="1" applyBorder="1" applyAlignment="1">
      <alignment horizontal="left" vertical="top" wrapText="1"/>
    </xf>
    <xf numFmtId="0" fontId="72" fillId="3" borderId="94" xfId="1" quotePrefix="1" applyFont="1" applyFill="1" applyBorder="1" applyAlignment="1">
      <alignment horizontal="left" vertical="top" wrapText="1"/>
    </xf>
    <xf numFmtId="0" fontId="66" fillId="3" borderId="13" xfId="1" quotePrefix="1" applyFont="1" applyFill="1" applyBorder="1" applyAlignment="1">
      <alignment horizontal="justify" vertical="center" wrapText="1"/>
    </xf>
    <xf numFmtId="0" fontId="66" fillId="3" borderId="14" xfId="1" quotePrefix="1" applyFont="1" applyFill="1" applyBorder="1" applyAlignment="1">
      <alignment horizontal="justify" vertical="center" wrapText="1"/>
    </xf>
    <xf numFmtId="0" fontId="66" fillId="3" borderId="95" xfId="1" quotePrefix="1" applyFont="1" applyFill="1" applyBorder="1" applyAlignment="1">
      <alignment horizontal="justify" vertical="center" wrapText="1"/>
    </xf>
    <xf numFmtId="0" fontId="67" fillId="0" borderId="11" xfId="1" quotePrefix="1" applyFont="1" applyBorder="1" applyAlignment="1">
      <alignment horizontal="left" vertical="top" wrapText="1"/>
    </xf>
    <xf numFmtId="0" fontId="67" fillId="0" borderId="0" xfId="1" quotePrefix="1" applyFont="1" applyAlignment="1">
      <alignment horizontal="left" vertical="top" wrapText="1"/>
    </xf>
    <xf numFmtId="0" fontId="67" fillId="0" borderId="12" xfId="1" quotePrefix="1" applyFont="1" applyBorder="1" applyAlignment="1">
      <alignment horizontal="left" vertical="top" wrapText="1"/>
    </xf>
    <xf numFmtId="0" fontId="74" fillId="4" borderId="82" xfId="2" applyFont="1" applyFill="1" applyBorder="1" applyAlignment="1">
      <alignment horizontal="center" vertical="center" wrapText="1"/>
    </xf>
    <xf numFmtId="0" fontId="74" fillId="4" borderId="96" xfId="2" applyFont="1" applyFill="1" applyBorder="1" applyAlignment="1">
      <alignment horizontal="center" vertical="center" wrapText="1"/>
    </xf>
    <xf numFmtId="0" fontId="74" fillId="4" borderId="97" xfId="1" applyFont="1" applyFill="1" applyBorder="1" applyAlignment="1">
      <alignment horizontal="center" vertical="center"/>
    </xf>
    <xf numFmtId="0" fontId="74" fillId="4" borderId="93" xfId="1" applyFont="1" applyFill="1" applyBorder="1" applyAlignment="1">
      <alignment horizontal="center" vertical="center"/>
    </xf>
    <xf numFmtId="0" fontId="73" fillId="3" borderId="17" xfId="0" applyFont="1" applyFill="1" applyBorder="1" applyAlignment="1">
      <alignment horizontal="left" vertical="center" wrapText="1"/>
    </xf>
    <xf numFmtId="0" fontId="73" fillId="3" borderId="15" xfId="0" applyFont="1" applyFill="1" applyBorder="1" applyAlignment="1">
      <alignment horizontal="left" vertical="center" wrapText="1"/>
    </xf>
    <xf numFmtId="0" fontId="67" fillId="3" borderId="16" xfId="1" applyFont="1" applyFill="1" applyBorder="1" applyAlignment="1">
      <alignment horizontal="justify" vertical="center" wrapText="1"/>
    </xf>
    <xf numFmtId="0" fontId="67" fillId="3" borderId="98" xfId="1" applyFont="1" applyFill="1" applyBorder="1" applyAlignment="1">
      <alignment horizontal="justify" vertical="center" wrapText="1"/>
    </xf>
    <xf numFmtId="0" fontId="73" fillId="3" borderId="74" xfId="0" applyFont="1" applyFill="1" applyBorder="1" applyAlignment="1">
      <alignment vertical="center" wrapText="1"/>
    </xf>
    <xf numFmtId="0" fontId="73" fillId="3" borderId="17" xfId="0" applyFont="1" applyFill="1" applyBorder="1" applyAlignment="1">
      <alignment vertical="center" wrapText="1"/>
    </xf>
    <xf numFmtId="0" fontId="73" fillId="3" borderId="15" xfId="0" applyFont="1" applyFill="1" applyBorder="1" applyAlignment="1">
      <alignment vertical="center" wrapText="1"/>
    </xf>
    <xf numFmtId="0" fontId="73" fillId="3" borderId="87" xfId="0" applyFont="1" applyFill="1" applyBorder="1" applyAlignment="1">
      <alignment vertical="center" wrapText="1"/>
    </xf>
    <xf numFmtId="0" fontId="73" fillId="3" borderId="88" xfId="0" applyFont="1" applyFill="1" applyBorder="1" applyAlignment="1">
      <alignment vertical="center" wrapText="1"/>
    </xf>
    <xf numFmtId="0" fontId="85" fillId="3" borderId="16" xfId="1" applyFont="1" applyFill="1" applyBorder="1" applyAlignment="1">
      <alignment horizontal="justify" vertical="center" wrapText="1"/>
    </xf>
    <xf numFmtId="0" fontId="85" fillId="3" borderId="98" xfId="1" applyFont="1" applyFill="1" applyBorder="1" applyAlignment="1">
      <alignment horizontal="justify" vertical="center" wrapText="1"/>
    </xf>
    <xf numFmtId="0" fontId="73" fillId="7" borderId="6" xfId="0" applyFont="1" applyFill="1" applyBorder="1" applyAlignment="1">
      <alignment horizontal="left" vertical="center" wrapText="1"/>
    </xf>
    <xf numFmtId="0" fontId="67" fillId="3" borderId="73" xfId="1" applyFont="1" applyFill="1" applyBorder="1" applyAlignment="1">
      <alignment horizontal="justify" vertical="center" wrapText="1"/>
    </xf>
    <xf numFmtId="0" fontId="73" fillId="7" borderId="29" xfId="0" applyFont="1" applyFill="1" applyBorder="1" applyAlignment="1">
      <alignment horizontal="left" vertical="center" wrapText="1"/>
    </xf>
    <xf numFmtId="0" fontId="73" fillId="7" borderId="31" xfId="0" applyFont="1" applyFill="1" applyBorder="1" applyAlignment="1">
      <alignment horizontal="left" vertical="center" wrapText="1"/>
    </xf>
    <xf numFmtId="0" fontId="67" fillId="3" borderId="0" xfId="1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95" fillId="3" borderId="11" xfId="1" applyFont="1" applyFill="1" applyBorder="1" applyAlignment="1">
      <alignment horizontal="left" vertical="top" wrapText="1"/>
    </xf>
    <xf numFmtId="0" fontId="95" fillId="3" borderId="0" xfId="1" applyFont="1" applyFill="1" applyAlignment="1">
      <alignment horizontal="left" vertical="top" wrapText="1"/>
    </xf>
    <xf numFmtId="0" fontId="95" fillId="3" borderId="12" xfId="1" applyFont="1" applyFill="1" applyBorder="1" applyAlignment="1">
      <alignment horizontal="left" vertical="top" wrapText="1"/>
    </xf>
    <xf numFmtId="0" fontId="74" fillId="4" borderId="89" xfId="2" applyFont="1" applyFill="1" applyBorder="1" applyAlignment="1">
      <alignment horizontal="center" vertical="center" wrapText="1"/>
    </xf>
    <xf numFmtId="0" fontId="74" fillId="4" borderId="89" xfId="1" applyFont="1" applyFill="1" applyBorder="1" applyAlignment="1">
      <alignment horizontal="center" vertical="center"/>
    </xf>
    <xf numFmtId="0" fontId="74" fillId="4" borderId="100" xfId="1" applyFont="1" applyFill="1" applyBorder="1" applyAlignment="1">
      <alignment horizontal="center" vertical="center"/>
    </xf>
    <xf numFmtId="0" fontId="73" fillId="3" borderId="6" xfId="0" applyFont="1" applyFill="1" applyBorder="1" applyAlignment="1">
      <alignment horizontal="left" vertical="center" wrapText="1"/>
    </xf>
    <xf numFmtId="0" fontId="67" fillId="3" borderId="6" xfId="1" applyFont="1" applyFill="1" applyBorder="1" applyAlignment="1">
      <alignment horizontal="justify" vertical="center" wrapText="1"/>
    </xf>
    <xf numFmtId="0" fontId="67" fillId="3" borderId="78" xfId="1" applyFont="1" applyFill="1" applyBorder="1" applyAlignment="1">
      <alignment horizontal="justify" vertical="center" wrapText="1"/>
    </xf>
    <xf numFmtId="0" fontId="105" fillId="3" borderId="6" xfId="1" applyFont="1" applyFill="1" applyBorder="1" applyAlignment="1">
      <alignment horizontal="justify" vertical="center" wrapText="1"/>
    </xf>
    <xf numFmtId="0" fontId="105" fillId="3" borderId="78" xfId="1" applyFont="1" applyFill="1" applyBorder="1" applyAlignment="1">
      <alignment horizontal="justify" vertical="center" wrapText="1"/>
    </xf>
    <xf numFmtId="0" fontId="73" fillId="24" borderId="6" xfId="0" applyFont="1" applyFill="1" applyBorder="1" applyAlignment="1">
      <alignment horizontal="left" vertical="center" wrapText="1"/>
    </xf>
    <xf numFmtId="0" fontId="67" fillId="22" borderId="6" xfId="1" applyFont="1" applyFill="1" applyBorder="1" applyAlignment="1">
      <alignment horizontal="justify" vertical="center" wrapText="1"/>
    </xf>
    <xf numFmtId="0" fontId="67" fillId="22" borderId="78" xfId="1" applyFont="1" applyFill="1" applyBorder="1" applyAlignment="1">
      <alignment horizontal="justify" vertical="center" wrapText="1"/>
    </xf>
    <xf numFmtId="0" fontId="67" fillId="3" borderId="29" xfId="1" applyFont="1" applyFill="1" applyBorder="1" applyAlignment="1">
      <alignment horizontal="justify" vertical="center" wrapText="1"/>
    </xf>
    <xf numFmtId="0" fontId="67" fillId="3" borderId="101" xfId="1" applyFont="1" applyFill="1" applyBorder="1" applyAlignment="1">
      <alignment horizontal="justify" vertical="center" wrapText="1"/>
    </xf>
    <xf numFmtId="0" fontId="73" fillId="3" borderId="29" xfId="0" applyFont="1" applyFill="1" applyBorder="1" applyAlignment="1">
      <alignment horizontal="left" vertical="center" wrapText="1"/>
    </xf>
    <xf numFmtId="0" fontId="73" fillId="3" borderId="31" xfId="0" applyFont="1" applyFill="1" applyBorder="1" applyAlignment="1">
      <alignment horizontal="left" vertical="center" wrapText="1"/>
    </xf>
    <xf numFmtId="0" fontId="8" fillId="3" borderId="11" xfId="1" applyFill="1" applyBorder="1" applyAlignment="1">
      <alignment horizontal="left" vertical="top" wrapText="1"/>
    </xf>
    <xf numFmtId="0" fontId="8" fillId="3" borderId="0" xfId="1" applyFill="1" applyAlignment="1">
      <alignment horizontal="left" vertical="top" wrapText="1"/>
    </xf>
    <xf numFmtId="0" fontId="8" fillId="3" borderId="12" xfId="1" applyFill="1" applyBorder="1" applyAlignment="1">
      <alignment horizontal="left" vertical="top" wrapText="1"/>
    </xf>
    <xf numFmtId="0" fontId="95" fillId="3" borderId="18" xfId="1" applyFont="1" applyFill="1" applyBorder="1" applyAlignment="1">
      <alignment horizontal="left" vertical="top" wrapText="1"/>
    </xf>
    <xf numFmtId="0" fontId="95" fillId="3" borderId="19" xfId="1" applyFont="1" applyFill="1" applyBorder="1" applyAlignment="1">
      <alignment horizontal="left" vertical="top" wrapText="1"/>
    </xf>
    <xf numFmtId="0" fontId="95" fillId="3" borderId="20" xfId="1" applyFont="1" applyFill="1" applyBorder="1" applyAlignment="1">
      <alignment horizontal="left" vertical="top" wrapText="1"/>
    </xf>
    <xf numFmtId="0" fontId="0" fillId="0" borderId="90" xfId="0" applyBorder="1" applyAlignment="1">
      <alignment horizontal="center" vertical="center" wrapText="1"/>
    </xf>
    <xf numFmtId="0" fontId="0" fillId="0" borderId="91" xfId="0" applyBorder="1" applyAlignment="1">
      <alignment horizontal="center" vertical="center" wrapText="1"/>
    </xf>
    <xf numFmtId="0" fontId="0" fillId="0" borderId="92" xfId="0" applyBorder="1" applyAlignment="1">
      <alignment horizontal="center" vertical="center" wrapText="1"/>
    </xf>
    <xf numFmtId="0" fontId="0" fillId="22" borderId="35" xfId="0" applyFill="1" applyBorder="1" applyAlignment="1">
      <alignment horizontal="center" vertical="center" wrapText="1"/>
    </xf>
    <xf numFmtId="0" fontId="0" fillId="22" borderId="6" xfId="0" applyFill="1" applyBorder="1" applyAlignment="1">
      <alignment horizontal="center" vertical="center" wrapText="1"/>
    </xf>
    <xf numFmtId="0" fontId="0" fillId="22" borderId="24" xfId="0" applyFill="1" applyBorder="1" applyAlignment="1">
      <alignment horizontal="center" vertical="center" wrapText="1"/>
    </xf>
    <xf numFmtId="0" fontId="0" fillId="8" borderId="44" xfId="0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vertical="center" wrapText="1"/>
    </xf>
    <xf numFmtId="0" fontId="0" fillId="8" borderId="47" xfId="0" applyFill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9" fontId="65" fillId="0" borderId="23" xfId="4" applyFont="1" applyBorder="1" applyAlignment="1">
      <alignment horizontal="center" vertical="center" wrapText="1"/>
    </xf>
    <xf numFmtId="9" fontId="65" fillId="0" borderId="6" xfId="4" applyFont="1" applyBorder="1" applyAlignment="1">
      <alignment horizontal="center" vertical="center" wrapText="1"/>
    </xf>
    <xf numFmtId="9" fontId="65" fillId="0" borderId="24" xfId="4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106" xfId="0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0" fillId="24" borderId="90" xfId="0" applyFill="1" applyBorder="1" applyAlignment="1">
      <alignment horizontal="center" vertical="center" wrapText="1"/>
    </xf>
    <xf numFmtId="0" fontId="0" fillId="24" borderId="91" xfId="0" applyFill="1" applyBorder="1" applyAlignment="1">
      <alignment horizontal="center" vertical="center" wrapText="1"/>
    </xf>
    <xf numFmtId="0" fontId="0" fillId="24" borderId="92" xfId="0" applyFill="1" applyBorder="1" applyAlignment="1">
      <alignment horizontal="center" vertical="center" wrapText="1"/>
    </xf>
    <xf numFmtId="0" fontId="0" fillId="0" borderId="10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165" fontId="64" fillId="0" borderId="23" xfId="3" applyNumberFormat="1" applyFont="1" applyBorder="1" applyAlignment="1">
      <alignment horizontal="center" vertical="center" wrapText="1"/>
    </xf>
    <xf numFmtId="165" fontId="64" fillId="0" borderId="6" xfId="3" applyNumberFormat="1" applyFont="1" applyBorder="1" applyAlignment="1">
      <alignment horizontal="center" vertical="center" wrapText="1"/>
    </xf>
    <xf numFmtId="165" fontId="64" fillId="0" borderId="24" xfId="3" applyNumberFormat="1" applyFont="1" applyBorder="1" applyAlignment="1">
      <alignment horizontal="center" vertical="center" wrapText="1"/>
    </xf>
    <xf numFmtId="0" fontId="0" fillId="0" borderId="111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112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165" fontId="64" fillId="0" borderId="35" xfId="3" applyNumberFormat="1" applyFont="1" applyBorder="1" applyAlignment="1">
      <alignment horizontal="center" vertical="center" wrapText="1"/>
    </xf>
    <xf numFmtId="9" fontId="65" fillId="0" borderId="35" xfId="4" applyFont="1" applyBorder="1" applyAlignment="1">
      <alignment horizontal="center" vertical="center" wrapText="1"/>
    </xf>
    <xf numFmtId="0" fontId="38" fillId="0" borderId="35" xfId="0" applyFont="1" applyBorder="1" applyAlignment="1">
      <alignment horizontal="center" vertical="center" wrapText="1"/>
    </xf>
    <xf numFmtId="0" fontId="6" fillId="3" borderId="33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4" borderId="122" xfId="0" applyFont="1" applyFill="1" applyBorder="1" applyAlignment="1">
      <alignment horizontal="left" vertical="center"/>
    </xf>
    <xf numFmtId="0" fontId="4" fillId="4" borderId="39" xfId="0" applyFont="1" applyFill="1" applyBorder="1" applyAlignment="1">
      <alignment horizontal="center" vertical="center" textRotation="1"/>
    </xf>
    <xf numFmtId="0" fontId="4" fillId="4" borderId="66" xfId="0" applyFont="1" applyFill="1" applyBorder="1" applyAlignment="1">
      <alignment horizontal="center" vertical="center" textRotation="1"/>
    </xf>
    <xf numFmtId="0" fontId="4" fillId="4" borderId="56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/>
    </xf>
    <xf numFmtId="0" fontId="4" fillId="4" borderId="119" xfId="0" applyFont="1" applyFill="1" applyBorder="1" applyAlignment="1">
      <alignment horizontal="center" vertical="center" wrapText="1"/>
    </xf>
    <xf numFmtId="0" fontId="4" fillId="4" borderId="120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 applyProtection="1">
      <alignment horizontal="justify" vertical="center" wrapText="1"/>
      <protection locked="0"/>
    </xf>
    <xf numFmtId="0" fontId="0" fillId="0" borderId="30" xfId="0" applyBorder="1" applyAlignment="1">
      <alignment horizontal="justify" vertical="center"/>
    </xf>
    <xf numFmtId="0" fontId="0" fillId="0" borderId="31" xfId="0" applyBorder="1" applyAlignment="1">
      <alignment horizontal="justify" vertical="center"/>
    </xf>
    <xf numFmtId="0" fontId="4" fillId="4" borderId="39" xfId="0" applyFont="1" applyFill="1" applyBorder="1" applyAlignment="1">
      <alignment horizontal="center" vertical="center" wrapText="1"/>
    </xf>
    <xf numFmtId="0" fontId="4" fillId="4" borderId="66" xfId="0" applyFont="1" applyFill="1" applyBorder="1" applyAlignment="1">
      <alignment horizontal="center" vertical="center" wrapText="1"/>
    </xf>
    <xf numFmtId="0" fontId="4" fillId="4" borderId="103" xfId="0" applyFont="1" applyFill="1" applyBorder="1" applyAlignment="1">
      <alignment horizontal="center" vertical="center" wrapText="1"/>
    </xf>
    <xf numFmtId="0" fontId="4" fillId="4" borderId="116" xfId="0" applyFont="1" applyFill="1" applyBorder="1" applyAlignment="1">
      <alignment horizontal="center" vertical="center"/>
    </xf>
    <xf numFmtId="0" fontId="4" fillId="4" borderId="117" xfId="0" applyFont="1" applyFill="1" applyBorder="1" applyAlignment="1">
      <alignment horizontal="center" vertical="center"/>
    </xf>
    <xf numFmtId="0" fontId="4" fillId="4" borderId="118" xfId="0" applyFont="1" applyFill="1" applyBorder="1" applyAlignment="1">
      <alignment horizontal="center" vertical="center"/>
    </xf>
    <xf numFmtId="0" fontId="5" fillId="4" borderId="28" xfId="0" applyFont="1" applyFill="1" applyBorder="1" applyAlignment="1">
      <alignment horizontal="left" vertical="center"/>
    </xf>
    <xf numFmtId="0" fontId="5" fillId="4" borderId="121" xfId="0" applyFont="1" applyFill="1" applyBorder="1" applyAlignment="1">
      <alignment horizontal="left" vertical="center"/>
    </xf>
    <xf numFmtId="0" fontId="4" fillId="4" borderId="115" xfId="0" applyFont="1" applyFill="1" applyBorder="1" applyAlignment="1">
      <alignment horizontal="center" vertical="center"/>
    </xf>
    <xf numFmtId="0" fontId="0" fillId="0" borderId="23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24" xfId="0" applyBorder="1" applyAlignment="1">
      <alignment horizontal="left" vertical="center" wrapText="1"/>
    </xf>
    <xf numFmtId="0" fontId="0" fillId="8" borderId="32" xfId="0" applyFill="1" applyBorder="1" applyAlignment="1">
      <alignment horizontal="center" vertical="center" wrapText="1"/>
    </xf>
    <xf numFmtId="0" fontId="4" fillId="19" borderId="39" xfId="0" applyFont="1" applyFill="1" applyBorder="1" applyAlignment="1" applyProtection="1">
      <alignment horizontal="center" vertical="center" wrapText="1"/>
      <protection locked="0"/>
    </xf>
    <xf numFmtId="0" fontId="4" fillId="19" borderId="104" xfId="0" applyFont="1" applyFill="1" applyBorder="1" applyAlignment="1" applyProtection="1">
      <alignment horizontal="center" vertical="center" wrapText="1"/>
      <protection locked="0"/>
    </xf>
    <xf numFmtId="0" fontId="4" fillId="19" borderId="66" xfId="0" applyFont="1" applyFill="1" applyBorder="1" applyAlignment="1" applyProtection="1">
      <alignment horizontal="center" vertical="center" wrapText="1"/>
      <protection locked="0"/>
    </xf>
    <xf numFmtId="0" fontId="4" fillId="19" borderId="52" xfId="0" applyFont="1" applyFill="1" applyBorder="1" applyAlignment="1" applyProtection="1">
      <alignment horizontal="center" vertical="center"/>
      <protection locked="0"/>
    </xf>
    <xf numFmtId="0" fontId="4" fillId="19" borderId="53" xfId="0" applyFont="1" applyFill="1" applyBorder="1" applyAlignment="1" applyProtection="1">
      <alignment horizontal="center" vertical="center"/>
      <protection locked="0"/>
    </xf>
    <xf numFmtId="0" fontId="4" fillId="4" borderId="102" xfId="0" applyFont="1" applyFill="1" applyBorder="1" applyAlignment="1">
      <alignment horizontal="center" vertical="center"/>
    </xf>
    <xf numFmtId="0" fontId="4" fillId="4" borderId="53" xfId="0" applyFont="1" applyFill="1" applyBorder="1" applyAlignment="1">
      <alignment horizontal="center" vertical="center"/>
    </xf>
    <xf numFmtId="0" fontId="4" fillId="4" borderId="54" xfId="0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4" fillId="4" borderId="126" xfId="0" applyFont="1" applyFill="1" applyBorder="1" applyAlignment="1">
      <alignment horizontal="center" vertical="center"/>
    </xf>
    <xf numFmtId="0" fontId="4" fillId="4" borderId="127" xfId="0" applyFont="1" applyFill="1" applyBorder="1" applyAlignment="1">
      <alignment horizontal="center" vertical="center"/>
    </xf>
    <xf numFmtId="0" fontId="4" fillId="4" borderId="128" xfId="0" applyFont="1" applyFill="1" applyBorder="1" applyAlignment="1">
      <alignment horizontal="center" vertical="center" wrapText="1"/>
    </xf>
    <xf numFmtId="0" fontId="4" fillId="4" borderId="99" xfId="0" applyFont="1" applyFill="1" applyBorder="1" applyAlignment="1">
      <alignment horizontal="center" vertical="center" wrapText="1"/>
    </xf>
    <xf numFmtId="43" fontId="0" fillId="0" borderId="44" xfId="3" applyFont="1" applyBorder="1" applyAlignment="1">
      <alignment horizontal="center" vertical="center" wrapText="1"/>
    </xf>
    <xf numFmtId="43" fontId="0" fillId="0" borderId="28" xfId="3" applyFont="1" applyBorder="1" applyAlignment="1">
      <alignment horizontal="center" vertical="center" wrapText="1"/>
    </xf>
    <xf numFmtId="43" fontId="0" fillId="0" borderId="47" xfId="3" applyFont="1" applyBorder="1" applyAlignment="1">
      <alignment horizontal="center" vertical="center" wrapText="1"/>
    </xf>
    <xf numFmtId="165" fontId="0" fillId="0" borderId="44" xfId="3" applyNumberFormat="1" applyFont="1" applyBorder="1" applyAlignment="1">
      <alignment horizontal="center" vertical="center" wrapText="1"/>
    </xf>
    <xf numFmtId="165" fontId="0" fillId="0" borderId="28" xfId="3" applyNumberFormat="1" applyFont="1" applyBorder="1" applyAlignment="1">
      <alignment horizontal="center" vertical="center" wrapText="1"/>
    </xf>
    <xf numFmtId="165" fontId="0" fillId="0" borderId="47" xfId="3" applyNumberFormat="1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0" fontId="0" fillId="8" borderId="90" xfId="0" applyFill="1" applyBorder="1" applyAlignment="1">
      <alignment horizontal="center" vertical="center" wrapText="1"/>
    </xf>
    <xf numFmtId="0" fontId="0" fillId="8" borderId="91" xfId="0" applyFill="1" applyBorder="1" applyAlignment="1">
      <alignment horizontal="center" vertical="center" wrapText="1"/>
    </xf>
    <xf numFmtId="0" fontId="0" fillId="8" borderId="92" xfId="0" applyFill="1" applyBorder="1" applyAlignment="1">
      <alignment horizontal="center" vertical="center" wrapText="1"/>
    </xf>
    <xf numFmtId="2" fontId="0" fillId="0" borderId="35" xfId="3" applyNumberFormat="1" applyFont="1" applyBorder="1" applyAlignment="1">
      <alignment horizontal="center" vertical="center" wrapText="1"/>
    </xf>
    <xf numFmtId="2" fontId="0" fillId="0" borderId="6" xfId="3" applyNumberFormat="1" applyFont="1" applyBorder="1" applyAlignment="1">
      <alignment horizontal="center" vertical="center" wrapText="1"/>
    </xf>
    <xf numFmtId="2" fontId="0" fillId="0" borderId="24" xfId="3" applyNumberFormat="1" applyFont="1" applyBorder="1" applyAlignment="1">
      <alignment horizontal="center" vertical="center" wrapText="1"/>
    </xf>
    <xf numFmtId="0" fontId="2" fillId="3" borderId="6" xfId="0" applyFont="1" applyFill="1" applyBorder="1" applyAlignment="1" applyProtection="1">
      <alignment horizontal="justify" vertical="center" wrapText="1"/>
      <protection locked="0"/>
    </xf>
    <xf numFmtId="0" fontId="2" fillId="3" borderId="6" xfId="0" applyFont="1" applyFill="1" applyBorder="1" applyAlignment="1" applyProtection="1">
      <alignment horizontal="justify" vertical="center"/>
      <protection locked="0"/>
    </xf>
    <xf numFmtId="0" fontId="39" fillId="4" borderId="61" xfId="0" applyFont="1" applyFill="1" applyBorder="1" applyAlignment="1">
      <alignment horizontal="center" vertical="center"/>
    </xf>
    <xf numFmtId="0" fontId="39" fillId="4" borderId="62" xfId="0" applyFont="1" applyFill="1" applyBorder="1" applyAlignment="1">
      <alignment horizontal="center" vertical="center"/>
    </xf>
    <xf numFmtId="0" fontId="39" fillId="4" borderId="63" xfId="0" applyFont="1" applyFill="1" applyBorder="1" applyAlignment="1">
      <alignment horizontal="center" vertical="center"/>
    </xf>
    <xf numFmtId="0" fontId="39" fillId="4" borderId="0" xfId="0" applyFont="1" applyFill="1" applyAlignment="1">
      <alignment horizontal="center" vertical="center"/>
    </xf>
    <xf numFmtId="0" fontId="6" fillId="3" borderId="58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6" fillId="3" borderId="64" xfId="0" applyFont="1" applyFill="1" applyBorder="1" applyAlignment="1">
      <alignment horizontal="center" vertical="center"/>
    </xf>
    <xf numFmtId="0" fontId="6" fillId="3" borderId="65" xfId="0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4" fillId="4" borderId="52" xfId="0" applyFont="1" applyFill="1" applyBorder="1" applyAlignment="1">
      <alignment horizontal="center" vertical="center"/>
    </xf>
    <xf numFmtId="0" fontId="4" fillId="4" borderId="38" xfId="0" applyFont="1" applyFill="1" applyBorder="1" applyAlignment="1">
      <alignment horizontal="center" vertical="center" textRotation="1"/>
    </xf>
    <xf numFmtId="0" fontId="4" fillId="4" borderId="38" xfId="0" applyFont="1" applyFill="1" applyBorder="1" applyAlignment="1">
      <alignment horizontal="center" vertical="center"/>
    </xf>
    <xf numFmtId="0" fontId="4" fillId="4" borderId="39" xfId="0" applyFont="1" applyFill="1" applyBorder="1" applyAlignment="1">
      <alignment horizontal="center" vertical="center"/>
    </xf>
    <xf numFmtId="3" fontId="4" fillId="4" borderId="38" xfId="0" applyNumberFormat="1" applyFont="1" applyFill="1" applyBorder="1" applyAlignment="1">
      <alignment horizontal="center" vertical="center"/>
    </xf>
    <xf numFmtId="3" fontId="4" fillId="4" borderId="39" xfId="0" applyNumberFormat="1" applyFont="1" applyFill="1" applyBorder="1" applyAlignment="1">
      <alignment horizontal="center" vertical="center"/>
    </xf>
    <xf numFmtId="0" fontId="4" fillId="4" borderId="38" xfId="0" applyFont="1" applyFill="1" applyBorder="1" applyAlignment="1">
      <alignment horizontal="center" vertical="center" textRotation="90" wrapText="1"/>
    </xf>
    <xf numFmtId="0" fontId="4" fillId="4" borderId="39" xfId="0" applyFont="1" applyFill="1" applyBorder="1" applyAlignment="1">
      <alignment horizontal="center" vertical="center" textRotation="90" wrapText="1"/>
    </xf>
    <xf numFmtId="0" fontId="4" fillId="4" borderId="38" xfId="0" applyFont="1" applyFill="1" applyBorder="1" applyAlignment="1">
      <alignment horizontal="center" vertical="center" wrapText="1"/>
    </xf>
    <xf numFmtId="0" fontId="4" fillId="4" borderId="40" xfId="0" applyFont="1" applyFill="1" applyBorder="1" applyAlignment="1">
      <alignment horizontal="center" vertical="center" wrapText="1"/>
    </xf>
    <xf numFmtId="0" fontId="4" fillId="4" borderId="50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left" vertical="center"/>
    </xf>
    <xf numFmtId="0" fontId="0" fillId="8" borderId="105" xfId="0" applyFill="1" applyBorder="1" applyAlignment="1">
      <alignment horizontal="center" vertical="center" wrapText="1"/>
    </xf>
    <xf numFmtId="2" fontId="0" fillId="0" borderId="23" xfId="3" applyNumberFormat="1" applyFont="1" applyBorder="1" applyAlignment="1">
      <alignment horizontal="center" vertical="center" wrapText="1"/>
    </xf>
    <xf numFmtId="0" fontId="38" fillId="0" borderId="44" xfId="0" applyFont="1" applyBorder="1" applyAlignment="1">
      <alignment horizontal="center" vertical="center" wrapText="1"/>
    </xf>
    <xf numFmtId="0" fontId="38" fillId="0" borderId="28" xfId="0" applyFont="1" applyBorder="1" applyAlignment="1">
      <alignment horizontal="center" vertical="center" wrapText="1"/>
    </xf>
    <xf numFmtId="0" fontId="38" fillId="0" borderId="47" xfId="0" applyFont="1" applyBorder="1" applyAlignment="1">
      <alignment horizontal="center" vertical="center" wrapText="1"/>
    </xf>
    <xf numFmtId="0" fontId="0" fillId="0" borderId="123" xfId="0" applyBorder="1" applyAlignment="1">
      <alignment horizontal="center" vertical="center" wrapText="1"/>
    </xf>
    <xf numFmtId="0" fontId="0" fillId="0" borderId="124" xfId="0" applyBorder="1" applyAlignment="1">
      <alignment horizontal="center" vertical="center" wrapText="1"/>
    </xf>
    <xf numFmtId="0" fontId="0" fillId="0" borderId="125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11" borderId="43" xfId="0" applyFill="1" applyBorder="1" applyAlignment="1">
      <alignment horizontal="center" vertical="center" wrapText="1"/>
    </xf>
    <xf numFmtId="0" fontId="0" fillId="11" borderId="45" xfId="0" applyFill="1" applyBorder="1" applyAlignment="1">
      <alignment horizontal="center" vertical="center" wrapText="1"/>
    </xf>
    <xf numFmtId="0" fontId="0" fillId="11" borderId="46" xfId="0" applyFill="1" applyBorder="1" applyAlignment="1">
      <alignment horizontal="center" vertical="center" wrapText="1"/>
    </xf>
    <xf numFmtId="2" fontId="0" fillId="0" borderId="44" xfId="3" applyNumberFormat="1" applyFont="1" applyBorder="1" applyAlignment="1">
      <alignment horizontal="center" vertical="center" wrapText="1"/>
    </xf>
    <xf numFmtId="2" fontId="0" fillId="0" borderId="28" xfId="3" applyNumberFormat="1" applyFont="1" applyBorder="1" applyAlignment="1">
      <alignment horizontal="center" vertical="center" wrapText="1"/>
    </xf>
    <xf numFmtId="2" fontId="0" fillId="0" borderId="47" xfId="3" applyNumberFormat="1" applyFont="1" applyBorder="1" applyAlignment="1">
      <alignment horizontal="center" vertical="center" wrapText="1"/>
    </xf>
    <xf numFmtId="0" fontId="0" fillId="0" borderId="129" xfId="0" applyBorder="1" applyAlignment="1">
      <alignment horizontal="center" vertical="center" wrapText="1"/>
    </xf>
    <xf numFmtId="0" fontId="0" fillId="0" borderId="35" xfId="0" applyBorder="1" applyAlignment="1">
      <alignment horizontal="left" vertical="center" wrapText="1"/>
    </xf>
    <xf numFmtId="0" fontId="0" fillId="0" borderId="6" xfId="0" applyBorder="1" applyAlignment="1">
      <alignment horizontal="center" vertical="center"/>
    </xf>
    <xf numFmtId="9" fontId="0" fillId="0" borderId="28" xfId="0" applyNumberFormat="1" applyBorder="1" applyAlignment="1">
      <alignment horizontal="center" vertical="center" wrapText="1"/>
    </xf>
    <xf numFmtId="9" fontId="0" fillId="0" borderId="23" xfId="0" applyNumberFormat="1" applyBorder="1" applyAlignment="1">
      <alignment horizontal="center" vertical="center" wrapText="1"/>
    </xf>
    <xf numFmtId="2" fontId="0" fillId="0" borderId="28" xfId="0" applyNumberFormat="1" applyBorder="1" applyAlignment="1">
      <alignment horizontal="center" vertical="center" wrapText="1"/>
    </xf>
    <xf numFmtId="2" fontId="0" fillId="0" borderId="23" xfId="0" applyNumberFormat="1" applyBorder="1" applyAlignment="1">
      <alignment horizontal="center" vertical="center" wrapText="1"/>
    </xf>
    <xf numFmtId="0" fontId="4" fillId="4" borderId="68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57" xfId="0" applyFont="1" applyFill="1" applyBorder="1" applyAlignment="1">
      <alignment horizontal="center" vertical="center"/>
    </xf>
    <xf numFmtId="0" fontId="4" fillId="4" borderId="76" xfId="0" applyFont="1" applyFill="1" applyBorder="1" applyAlignment="1">
      <alignment horizontal="center" vertical="center"/>
    </xf>
    <xf numFmtId="0" fontId="4" fillId="4" borderId="55" xfId="0" applyFont="1" applyFill="1" applyBorder="1" applyAlignment="1">
      <alignment horizontal="center" vertical="center"/>
    </xf>
    <xf numFmtId="0" fontId="4" fillId="4" borderId="65" xfId="0" applyFont="1" applyFill="1" applyBorder="1" applyAlignment="1">
      <alignment horizontal="center" vertical="center"/>
    </xf>
    <xf numFmtId="2" fontId="0" fillId="0" borderId="44" xfId="0" applyNumberFormat="1" applyBorder="1" applyAlignment="1">
      <alignment horizontal="center" vertical="center" wrapText="1"/>
    </xf>
    <xf numFmtId="9" fontId="0" fillId="0" borderId="44" xfId="0" applyNumberFormat="1" applyBorder="1" applyAlignment="1">
      <alignment horizontal="center" vertical="center" wrapText="1"/>
    </xf>
    <xf numFmtId="0" fontId="4" fillId="3" borderId="107" xfId="0" applyFont="1" applyFill="1" applyBorder="1" applyAlignment="1">
      <alignment horizontal="center" vertical="center" wrapText="1"/>
    </xf>
    <xf numFmtId="0" fontId="4" fillId="3" borderId="67" xfId="0" applyFont="1" applyFill="1" applyBorder="1" applyAlignment="1">
      <alignment horizontal="center" vertical="center" wrapText="1"/>
    </xf>
    <xf numFmtId="0" fontId="39" fillId="4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 applyProtection="1">
      <alignment horizontal="left" vertical="center" wrapText="1"/>
      <protection locked="0"/>
    </xf>
    <xf numFmtId="0" fontId="0" fillId="0" borderId="24" xfId="0" applyBorder="1" applyAlignment="1">
      <alignment horizontal="center" vertical="center"/>
    </xf>
    <xf numFmtId="9" fontId="0" fillId="0" borderId="47" xfId="0" applyNumberFormat="1" applyBorder="1" applyAlignment="1">
      <alignment horizontal="center" vertical="center" wrapText="1"/>
    </xf>
    <xf numFmtId="2" fontId="0" fillId="0" borderId="47" xfId="0" applyNumberFormat="1" applyBorder="1" applyAlignment="1">
      <alignment horizontal="center" vertical="center" wrapText="1"/>
    </xf>
    <xf numFmtId="0" fontId="61" fillId="0" borderId="34" xfId="0" applyFont="1" applyBorder="1" applyAlignment="1">
      <alignment horizontal="left" vertical="top" wrapText="1"/>
    </xf>
    <xf numFmtId="0" fontId="61" fillId="0" borderId="0" xfId="0" applyFont="1" applyAlignment="1">
      <alignment horizontal="left" vertical="top" wrapText="1"/>
    </xf>
    <xf numFmtId="0" fontId="61" fillId="0" borderId="75" xfId="0" applyFont="1" applyBorder="1" applyAlignment="1">
      <alignment horizontal="left" vertical="top" wrapText="1"/>
    </xf>
    <xf numFmtId="0" fontId="61" fillId="0" borderId="34" xfId="0" applyFont="1" applyBorder="1" applyAlignment="1">
      <alignment horizontal="left" vertical="center" wrapText="1"/>
    </xf>
    <xf numFmtId="0" fontId="61" fillId="0" borderId="0" xfId="0" applyFont="1" applyAlignment="1">
      <alignment horizontal="left" vertical="center" wrapText="1"/>
    </xf>
    <xf numFmtId="0" fontId="61" fillId="0" borderId="75" xfId="0" applyFont="1" applyBorder="1" applyAlignment="1">
      <alignment horizontal="left" vertical="center" wrapText="1"/>
    </xf>
    <xf numFmtId="0" fontId="61" fillId="0" borderId="6" xfId="0" applyFont="1" applyBorder="1" applyAlignment="1">
      <alignment horizontal="left" vertical="center" wrapText="1"/>
    </xf>
    <xf numFmtId="0" fontId="57" fillId="6" borderId="0" xfId="0" applyFont="1" applyFill="1" applyAlignment="1">
      <alignment horizontal="center" vertical="center" wrapText="1" readingOrder="1"/>
    </xf>
    <xf numFmtId="0" fontId="57" fillId="6" borderId="6" xfId="0" applyFont="1" applyFill="1" applyBorder="1" applyAlignment="1">
      <alignment horizontal="center" vertical="center" wrapText="1" readingOrder="1"/>
    </xf>
    <xf numFmtId="0" fontId="55" fillId="0" borderId="72" xfId="0" applyFont="1" applyBorder="1" applyAlignment="1">
      <alignment horizontal="center" vertical="center"/>
    </xf>
    <xf numFmtId="0" fontId="55" fillId="0" borderId="10" xfId="0" applyFont="1" applyBorder="1" applyAlignment="1">
      <alignment horizontal="center" vertical="center"/>
    </xf>
    <xf numFmtId="0" fontId="15" fillId="3" borderId="19" xfId="0" applyFont="1" applyFill="1" applyBorder="1" applyAlignment="1">
      <alignment horizontal="center"/>
    </xf>
    <xf numFmtId="0" fontId="15" fillId="3" borderId="20" xfId="0" applyFont="1" applyFill="1" applyBorder="1" applyAlignment="1">
      <alignment horizontal="center"/>
    </xf>
    <xf numFmtId="0" fontId="69" fillId="0" borderId="11" xfId="0" applyFont="1" applyBorder="1" applyAlignment="1">
      <alignment horizontal="center" vertical="center" wrapText="1"/>
    </xf>
    <xf numFmtId="0" fontId="69" fillId="0" borderId="0" xfId="0" applyFont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 readingOrder="1"/>
    </xf>
    <xf numFmtId="0" fontId="44" fillId="12" borderId="12" xfId="0" applyFont="1" applyFill="1" applyBorder="1" applyAlignment="1">
      <alignment horizontal="center" vertical="center" wrapText="1" readingOrder="1"/>
    </xf>
    <xf numFmtId="0" fontId="15" fillId="5" borderId="0" xfId="0" applyFont="1" applyFill="1" applyAlignment="1">
      <alignment horizontal="center" vertical="center" wrapText="1"/>
    </xf>
    <xf numFmtId="0" fontId="44" fillId="12" borderId="11" xfId="0" applyFont="1" applyFill="1" applyBorder="1" applyAlignment="1">
      <alignment horizontal="center" vertical="center" textRotation="90" wrapText="1" readingOrder="1"/>
    </xf>
    <xf numFmtId="0" fontId="44" fillId="12" borderId="0" xfId="0" applyFont="1" applyFill="1" applyAlignment="1">
      <alignment horizontal="center" vertical="center" textRotation="90" wrapText="1" readingOrder="1"/>
    </xf>
    <xf numFmtId="0" fontId="45" fillId="14" borderId="25" xfId="0" applyFont="1" applyFill="1" applyBorder="1" applyAlignment="1">
      <alignment horizontal="center" vertical="center" wrapText="1" readingOrder="1"/>
    </xf>
    <xf numFmtId="0" fontId="45" fillId="14" borderId="26" xfId="0" applyFont="1" applyFill="1" applyBorder="1" applyAlignment="1">
      <alignment horizontal="center" vertical="center" wrapText="1" readingOrder="1"/>
    </xf>
    <xf numFmtId="0" fontId="45" fillId="14" borderId="27" xfId="0" applyFont="1" applyFill="1" applyBorder="1" applyAlignment="1">
      <alignment horizontal="center" vertical="center" wrapText="1" readingOrder="1"/>
    </xf>
    <xf numFmtId="0" fontId="14" fillId="3" borderId="6" xfId="0" applyFont="1" applyFill="1" applyBorder="1" applyAlignment="1">
      <alignment horizontal="center" vertical="center" wrapText="1"/>
    </xf>
    <xf numFmtId="0" fontId="45" fillId="13" borderId="25" xfId="0" applyFont="1" applyFill="1" applyBorder="1" applyAlignment="1">
      <alignment horizontal="center" vertical="center" wrapText="1" readingOrder="1"/>
    </xf>
    <xf numFmtId="0" fontId="45" fillId="13" borderId="26" xfId="0" applyFont="1" applyFill="1" applyBorder="1" applyAlignment="1">
      <alignment horizontal="center" vertical="center" wrapText="1" readingOrder="1"/>
    </xf>
    <xf numFmtId="0" fontId="14" fillId="3" borderId="33" xfId="0" applyFont="1" applyFill="1" applyBorder="1" applyAlignment="1">
      <alignment horizontal="center" vertical="center" wrapText="1"/>
    </xf>
    <xf numFmtId="0" fontId="14" fillId="3" borderId="37" xfId="0" applyFont="1" applyFill="1" applyBorder="1" applyAlignment="1">
      <alignment horizontal="center" vertical="center" wrapText="1"/>
    </xf>
    <xf numFmtId="0" fontId="45" fillId="21" borderId="25" xfId="0" applyFont="1" applyFill="1" applyBorder="1" applyAlignment="1">
      <alignment horizontal="center" vertical="center" wrapText="1" readingOrder="1"/>
    </xf>
    <xf numFmtId="0" fontId="45" fillId="21" borderId="26" xfId="0" applyFont="1" applyFill="1" applyBorder="1" applyAlignment="1">
      <alignment horizontal="center" vertical="center" wrapText="1" readingOrder="1"/>
    </xf>
    <xf numFmtId="0" fontId="45" fillId="7" borderId="25" xfId="0" applyFont="1" applyFill="1" applyBorder="1" applyAlignment="1">
      <alignment horizontal="center" vertical="center" wrapText="1" readingOrder="1"/>
    </xf>
    <xf numFmtId="0" fontId="45" fillId="7" borderId="26" xfId="0" applyFont="1" applyFill="1" applyBorder="1" applyAlignment="1">
      <alignment horizontal="center" vertical="center" wrapText="1" readingOrder="1"/>
    </xf>
    <xf numFmtId="0" fontId="14" fillId="0" borderId="6" xfId="0" applyFont="1" applyBorder="1" applyAlignment="1">
      <alignment horizontal="center" vertical="center" wrapText="1"/>
    </xf>
    <xf numFmtId="0" fontId="48" fillId="4" borderId="40" xfId="0" applyFont="1" applyFill="1" applyBorder="1" applyAlignment="1">
      <alignment horizontal="center" vertical="center"/>
    </xf>
    <xf numFmtId="0" fontId="48" fillId="4" borderId="50" xfId="0" applyFont="1" applyFill="1" applyBorder="1" applyAlignment="1">
      <alignment horizontal="center" vertical="center"/>
    </xf>
    <xf numFmtId="0" fontId="48" fillId="4" borderId="41" xfId="0" applyFont="1" applyFill="1" applyBorder="1" applyAlignment="1">
      <alignment horizontal="center" vertical="center"/>
    </xf>
    <xf numFmtId="0" fontId="48" fillId="19" borderId="38" xfId="0" applyFont="1" applyFill="1" applyBorder="1" applyAlignment="1" applyProtection="1">
      <alignment horizontal="center" vertical="center" wrapText="1"/>
      <protection locked="0"/>
    </xf>
    <xf numFmtId="0" fontId="48" fillId="4" borderId="38" xfId="0" applyFont="1" applyFill="1" applyBorder="1" applyAlignment="1" applyProtection="1">
      <alignment horizontal="center" vertical="center" wrapText="1"/>
      <protection locked="0"/>
    </xf>
    <xf numFmtId="0" fontId="2" fillId="3" borderId="30" xfId="0" applyFont="1" applyFill="1" applyBorder="1" applyAlignment="1" applyProtection="1">
      <alignment horizontal="justify" vertical="center" wrapText="1"/>
      <protection locked="0"/>
    </xf>
    <xf numFmtId="0" fontId="2" fillId="3" borderId="31" xfId="0" applyFont="1" applyFill="1" applyBorder="1" applyAlignment="1" applyProtection="1">
      <alignment horizontal="justify" vertical="center" wrapText="1"/>
      <protection locked="0"/>
    </xf>
    <xf numFmtId="0" fontId="7" fillId="3" borderId="6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50" fillId="4" borderId="2" xfId="0" applyFont="1" applyFill="1" applyBorder="1" applyAlignment="1">
      <alignment horizontal="center" vertical="center" wrapText="1"/>
    </xf>
    <xf numFmtId="0" fontId="50" fillId="4" borderId="51" xfId="0" applyFont="1" applyFill="1" applyBorder="1" applyAlignment="1">
      <alignment horizontal="center" vertical="center" wrapText="1"/>
    </xf>
    <xf numFmtId="0" fontId="50" fillId="4" borderId="0" xfId="0" applyFont="1" applyFill="1" applyAlignment="1">
      <alignment horizontal="center" vertical="center" wrapText="1"/>
    </xf>
    <xf numFmtId="0" fontId="50" fillId="4" borderId="36" xfId="0" applyFont="1" applyFill="1" applyBorder="1" applyAlignment="1">
      <alignment horizontal="center" vertical="center" wrapText="1"/>
    </xf>
    <xf numFmtId="0" fontId="48" fillId="4" borderId="40" xfId="0" applyFont="1" applyFill="1" applyBorder="1" applyAlignment="1" applyProtection="1">
      <alignment horizontal="center" vertical="center" wrapText="1"/>
      <protection locked="0"/>
    </xf>
    <xf numFmtId="1" fontId="47" fillId="0" borderId="43" xfId="0" applyNumberFormat="1" applyFont="1" applyBorder="1" applyAlignment="1" applyProtection="1">
      <alignment horizontal="center" vertical="center" wrapText="1"/>
      <protection locked="0"/>
    </xf>
    <xf numFmtId="1" fontId="47" fillId="0" borderId="45" xfId="0" applyNumberFormat="1" applyFont="1" applyBorder="1" applyAlignment="1" applyProtection="1">
      <alignment horizontal="center" vertical="center" wrapText="1"/>
      <protection locked="0"/>
    </xf>
    <xf numFmtId="1" fontId="47" fillId="0" borderId="46" xfId="0" applyNumberFormat="1" applyFont="1" applyBorder="1" applyAlignment="1" applyProtection="1">
      <alignment horizontal="center" vertical="center" wrapText="1"/>
      <protection locked="0"/>
    </xf>
    <xf numFmtId="1" fontId="47" fillId="0" borderId="91" xfId="0" applyNumberFormat="1" applyFont="1" applyBorder="1" applyAlignment="1" applyProtection="1">
      <alignment horizontal="center" vertical="center" wrapText="1"/>
      <protection locked="0"/>
    </xf>
    <xf numFmtId="1" fontId="34" fillId="0" borderId="6" xfId="0" applyNumberFormat="1" applyFont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1" fontId="47" fillId="0" borderId="6" xfId="0" applyNumberFormat="1" applyFont="1" applyBorder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49" fillId="4" borderId="39" xfId="0" applyFont="1" applyFill="1" applyBorder="1" applyAlignment="1">
      <alignment horizontal="center" vertical="center" wrapText="1"/>
    </xf>
    <xf numFmtId="0" fontId="49" fillId="4" borderId="42" xfId="0" applyFont="1" applyFill="1" applyBorder="1" applyAlignment="1">
      <alignment horizontal="center" vertical="center" wrapText="1"/>
    </xf>
    <xf numFmtId="0" fontId="49" fillId="4" borderId="40" xfId="0" applyFont="1" applyFill="1" applyBorder="1" applyAlignment="1">
      <alignment horizontal="center" vertical="center" wrapText="1"/>
    </xf>
    <xf numFmtId="0" fontId="49" fillId="4" borderId="41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>
      <alignment horizontal="center" vertical="center"/>
    </xf>
    <xf numFmtId="0" fontId="41" fillId="20" borderId="48" xfId="0" applyFont="1" applyFill="1" applyBorder="1" applyAlignment="1">
      <alignment horizontal="center"/>
    </xf>
    <xf numFmtId="0" fontId="41" fillId="20" borderId="49" xfId="0" applyFont="1" applyFill="1" applyBorder="1" applyAlignment="1">
      <alignment horizontal="center"/>
    </xf>
    <xf numFmtId="1" fontId="47" fillId="0" borderId="90" xfId="0" applyNumberFormat="1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>
      <alignment horizontal="center" vertical="center"/>
    </xf>
    <xf numFmtId="0" fontId="13" fillId="0" borderId="77" xfId="0" applyFont="1" applyBorder="1" applyAlignment="1">
      <alignment horizontal="center" vertical="center"/>
    </xf>
    <xf numFmtId="0" fontId="13" fillId="0" borderId="35" xfId="0" applyFont="1" applyBorder="1" applyAlignment="1" applyProtection="1">
      <alignment horizontal="center" vertical="center"/>
      <protection locked="0"/>
    </xf>
    <xf numFmtId="1" fontId="34" fillId="0" borderId="35" xfId="0" applyNumberFormat="1" applyFont="1" applyBorder="1" applyAlignment="1">
      <alignment horizontal="center" vertical="center"/>
    </xf>
    <xf numFmtId="1" fontId="47" fillId="0" borderId="35" xfId="0" applyNumberFormat="1" applyFont="1" applyBorder="1" applyAlignment="1">
      <alignment horizontal="center" vertical="center"/>
    </xf>
    <xf numFmtId="1" fontId="47" fillId="0" borderId="109" xfId="0" applyNumberFormat="1" applyFont="1" applyBorder="1" applyAlignment="1" applyProtection="1">
      <alignment horizontal="center" vertical="center" wrapText="1"/>
      <protection locked="0"/>
    </xf>
    <xf numFmtId="1" fontId="47" fillId="0" borderId="110" xfId="0" applyNumberFormat="1" applyFont="1" applyBorder="1" applyAlignment="1" applyProtection="1">
      <alignment horizontal="center" vertical="center" wrapText="1"/>
      <protection locked="0"/>
    </xf>
    <xf numFmtId="1" fontId="47" fillId="0" borderId="81" xfId="0" applyNumberFormat="1" applyFont="1" applyBorder="1" applyAlignment="1" applyProtection="1">
      <alignment horizontal="center" vertical="center" wrapText="1"/>
      <protection locked="0"/>
    </xf>
    <xf numFmtId="1" fontId="47" fillId="0" borderId="130" xfId="0" applyNumberFormat="1" applyFont="1" applyBorder="1" applyAlignment="1" applyProtection="1">
      <alignment horizontal="center" vertical="center" wrapText="1"/>
      <protection locked="0"/>
    </xf>
    <xf numFmtId="1" fontId="47" fillId="0" borderId="105" xfId="0" applyNumberFormat="1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0" fontId="13" fillId="0" borderId="113" xfId="0" applyFont="1" applyBorder="1" applyAlignment="1">
      <alignment horizontal="center" vertical="center"/>
    </xf>
    <xf numFmtId="0" fontId="13" fillId="0" borderId="124" xfId="0" applyFont="1" applyBorder="1" applyAlignment="1">
      <alignment horizontal="center" vertical="center"/>
    </xf>
    <xf numFmtId="0" fontId="13" fillId="0" borderId="125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123" xfId="0" applyFont="1" applyBorder="1" applyAlignment="1">
      <alignment horizontal="center" vertical="center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1" fontId="34" fillId="0" borderId="44" xfId="0" applyNumberFormat="1" applyFont="1" applyBorder="1" applyAlignment="1">
      <alignment horizontal="center" vertical="center"/>
    </xf>
    <xf numFmtId="1" fontId="34" fillId="0" borderId="28" xfId="0" applyNumberFormat="1" applyFont="1" applyBorder="1" applyAlignment="1">
      <alignment horizontal="center" vertical="center"/>
    </xf>
    <xf numFmtId="1" fontId="34" fillId="0" borderId="47" xfId="0" applyNumberFormat="1" applyFont="1" applyBorder="1" applyAlignment="1">
      <alignment horizontal="center" vertical="center"/>
    </xf>
    <xf numFmtId="1" fontId="47" fillId="0" borderId="44" xfId="0" applyNumberFormat="1" applyFont="1" applyBorder="1" applyAlignment="1">
      <alignment horizontal="center" vertical="center"/>
    </xf>
    <xf numFmtId="1" fontId="47" fillId="0" borderId="28" xfId="0" applyNumberFormat="1" applyFont="1" applyBorder="1" applyAlignment="1">
      <alignment horizontal="center" vertical="center"/>
    </xf>
    <xf numFmtId="1" fontId="47" fillId="0" borderId="47" xfId="0" applyNumberFormat="1" applyFont="1" applyBorder="1" applyAlignment="1">
      <alignment horizontal="center" vertical="center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>
      <alignment horizontal="center" vertical="center"/>
    </xf>
    <xf numFmtId="1" fontId="47" fillId="0" borderId="92" xfId="0" applyNumberFormat="1" applyFont="1" applyBorder="1" applyAlignment="1" applyProtection="1">
      <alignment horizontal="center" vertical="center" wrapText="1"/>
      <protection locked="0"/>
    </xf>
    <xf numFmtId="0" fontId="34" fillId="0" borderId="24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13" fillId="0" borderId="79" xfId="0" applyFont="1" applyBorder="1" applyAlignment="1">
      <alignment horizontal="center" vertical="center"/>
    </xf>
  </cellXfs>
  <cellStyles count="5">
    <cellStyle name="Millares" xfId="3" builtinId="3"/>
    <cellStyle name="Normal" xfId="0" builtinId="0"/>
    <cellStyle name="Normal - Style1 2" xfId="1" xr:uid="{00000000-0005-0000-0000-000002000000}"/>
    <cellStyle name="Normal 2 2" xfId="2" xr:uid="{00000000-0005-0000-0000-000003000000}"/>
    <cellStyle name="Porcentaje" xfId="4" builtinId="5"/>
  </cellStyles>
  <dxfs count="578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ont>
        <color theme="1"/>
      </font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7" tint="0.59996337778862885"/>
        </patternFill>
      </fill>
    </dxf>
    <dxf>
      <font>
        <color auto="1"/>
      </font>
    </dxf>
    <dxf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/>
        </patternFill>
      </fill>
    </dxf>
    <dxf>
      <font>
        <color theme="1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ont>
        <color theme="1"/>
      </font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theme="7" tint="0.59996337778862885"/>
        </patternFill>
      </fill>
    </dxf>
    <dxf>
      <font>
        <color auto="1"/>
      </font>
    </dxf>
    <dxf>
      <fill>
        <patternFill>
          <bgColor theme="7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C7CE"/>
        </patternFill>
      </fill>
    </dxf>
    <dxf>
      <font>
        <color theme="1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ont>
        <color auto="1"/>
      </font>
    </dxf>
    <dxf>
      <fill>
        <patternFill>
          <bgColor theme="7" tint="0.59996337778862885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ont>
        <color theme="1"/>
      </font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theme="7" tint="0.59996337778862885"/>
        </patternFill>
      </fill>
    </dxf>
    <dxf>
      <font>
        <color auto="1"/>
      </font>
    </dxf>
    <dxf>
      <fill>
        <patternFill>
          <bgColor theme="7" tint="0.39994506668294322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C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theme="1"/>
      </font>
    </dxf>
    <dxf>
      <fill>
        <patternFill>
          <bgColor theme="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ont>
        <color theme="1"/>
      </font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theme="7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ont>
        <color theme="1"/>
      </font>
    </dxf>
    <dxf>
      <fill>
        <patternFill>
          <bgColor theme="7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ont>
        <color auto="1"/>
      </font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theme="7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00B050"/>
        </patternFill>
      </fill>
    </dxf>
    <dxf>
      <fill>
        <patternFill>
          <bgColor rgb="FFFFC7CE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ont>
        <color theme="1"/>
      </font>
    </dxf>
    <dxf>
      <fill>
        <patternFill>
          <bgColor rgb="FF92D050"/>
        </patternFill>
      </fill>
    </dxf>
    <dxf>
      <fill>
        <patternFill>
          <bgColor theme="7" tint="0.59996337778862885"/>
        </patternFill>
      </fill>
    </dxf>
    <dxf>
      <font>
        <color auto="1"/>
      </font>
    </dxf>
    <dxf>
      <fill>
        <patternFill>
          <bgColor theme="7" tint="0.39994506668294322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C000"/>
        </patternFill>
      </fill>
    </dxf>
    <dxf>
      <fill>
        <patternFill>
          <bgColor theme="7" tint="0.39994506668294322"/>
        </patternFill>
      </fill>
    </dxf>
    <dxf>
      <font>
        <color auto="1"/>
      </font>
    </dxf>
    <dxf>
      <fill>
        <patternFill>
          <bgColor theme="7" tint="0.59996337778862885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rgb="FF00B050"/>
        </patternFill>
      </fill>
    </dxf>
    <dxf>
      <font>
        <color theme="1"/>
      </font>
    </dxf>
    <dxf>
      <fill>
        <patternFill>
          <bgColor theme="9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C7CE"/>
        </patternFill>
      </fill>
    </dxf>
    <dxf>
      <fill>
        <patternFill>
          <bgColor theme="9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/>
        </patternFill>
      </fill>
    </dxf>
    <dxf>
      <font>
        <color theme="1"/>
      </font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0B05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C000"/>
        </patternFill>
      </fill>
    </dxf>
    <dxf>
      <fill>
        <patternFill>
          <bgColor theme="7" tint="0.39994506668294322"/>
        </patternFill>
      </fill>
    </dxf>
    <dxf>
      <font>
        <color auto="1"/>
      </font>
    </dxf>
    <dxf>
      <fill>
        <patternFill>
          <bgColor theme="7" tint="0.59996337778862885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colors>
    <mruColors>
      <color rgb="FFFF0066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4.jpeg"/><Relationship Id="rId5" Type="http://schemas.openxmlformats.org/officeDocument/2006/relationships/image" Target="../media/image6.jpeg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7.jpeg"/><Relationship Id="rId5" Type="http://schemas.openxmlformats.org/officeDocument/2006/relationships/image" Target="../media/image8.jpeg"/><Relationship Id="rId4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139700</xdr:rowOff>
    </xdr:from>
    <xdr:ext cx="2505074" cy="914400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9700"/>
          <a:ext cx="2505074" cy="914400"/>
        </a:xfrm>
        <a:prstGeom prst="rect">
          <a:avLst/>
        </a:prstGeom>
      </xdr:spPr>
    </xdr:pic>
    <xdr:clientData/>
  </xdr:oneCellAnchor>
  <xdr:twoCellAnchor>
    <xdr:from>
      <xdr:col>6</xdr:col>
      <xdr:colOff>482600</xdr:colOff>
      <xdr:row>0</xdr:row>
      <xdr:rowOff>260350</xdr:rowOff>
    </xdr:from>
    <xdr:to>
      <xdr:col>7</xdr:col>
      <xdr:colOff>327024</xdr:colOff>
      <xdr:row>2</xdr:row>
      <xdr:rowOff>127000</xdr:rowOff>
    </xdr:to>
    <xdr:grpSp>
      <xdr:nvGrpSpPr>
        <xdr:cNvPr id="5" name="Group 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7002895" y="260350"/>
          <a:ext cx="675697" cy="594014"/>
          <a:chOff x="2381" y="720"/>
          <a:chExt cx="3154" cy="65"/>
        </a:xfrm>
      </xdr:grpSpPr>
      <xdr:pic>
        <xdr:nvPicPr>
          <xdr:cNvPr id="6" name="6 Imagen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81" y="720"/>
            <a:ext cx="1417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7" name="7 Imagen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200" y="720"/>
            <a:ext cx="335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7</xdr:col>
      <xdr:colOff>31750</xdr:colOff>
      <xdr:row>0</xdr:row>
      <xdr:rowOff>273050</xdr:rowOff>
    </xdr:from>
    <xdr:to>
      <xdr:col>9</xdr:col>
      <xdr:colOff>104775</xdr:colOff>
      <xdr:row>3</xdr:row>
      <xdr:rowOff>31749</xdr:rowOff>
    </xdr:to>
    <xdr:sp macro="" textlink="">
      <xdr:nvSpPr>
        <xdr:cNvPr id="8" name="CuadroTexto 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5365750" y="187325"/>
          <a:ext cx="1597025" cy="415924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O" sz="2000" b="1">
              <a:solidFill>
                <a:schemeClr val="accent5">
                  <a:lumMod val="75000"/>
                </a:schemeClr>
              </a:solidFill>
            </a:rPr>
            <a:t>SIGCMA</a:t>
          </a:r>
          <a:endParaRPr lang="es-CO" sz="2000">
            <a:solidFill>
              <a:schemeClr val="accent5">
                <a:lumMod val="75000"/>
              </a:schemeClr>
            </a:solidFill>
          </a:endParaRPr>
        </a:p>
      </xdr:txBody>
    </xdr:sp>
    <xdr:clientData/>
  </xdr:twoCellAnchor>
  <xdr:oneCellAnchor>
    <xdr:from>
      <xdr:col>0</xdr:col>
      <xdr:colOff>0</xdr:colOff>
      <xdr:row>0</xdr:row>
      <xdr:rowOff>139700</xdr:rowOff>
    </xdr:from>
    <xdr:ext cx="2505074" cy="914400"/>
    <xdr:pic>
      <xdr:nvPicPr>
        <xdr:cNvPr id="2" name="Imagen 3">
          <a:extLst>
            <a:ext uri="{FF2B5EF4-FFF2-40B4-BE49-F238E27FC236}">
              <a16:creationId xmlns:a16="http://schemas.microsoft.com/office/drawing/2014/main" id="{692259F8-51E7-4C41-94F9-D6A1565FA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9700"/>
          <a:ext cx="2505074" cy="914400"/>
        </a:xfrm>
        <a:prstGeom prst="rect">
          <a:avLst/>
        </a:prstGeom>
      </xdr:spPr>
    </xdr:pic>
    <xdr:clientData/>
  </xdr:oneCellAnchor>
  <xdr:twoCellAnchor>
    <xdr:from>
      <xdr:col>6</xdr:col>
      <xdr:colOff>482600</xdr:colOff>
      <xdr:row>0</xdr:row>
      <xdr:rowOff>260350</xdr:rowOff>
    </xdr:from>
    <xdr:to>
      <xdr:col>7</xdr:col>
      <xdr:colOff>327024</xdr:colOff>
      <xdr:row>2</xdr:row>
      <xdr:rowOff>127000</xdr:rowOff>
    </xdr:to>
    <xdr:grpSp>
      <xdr:nvGrpSpPr>
        <xdr:cNvPr id="3" name="Group 8">
          <a:extLst>
            <a:ext uri="{FF2B5EF4-FFF2-40B4-BE49-F238E27FC236}">
              <a16:creationId xmlns:a16="http://schemas.microsoft.com/office/drawing/2014/main" id="{C813436E-0820-4135-8B76-5EE09067DAE9}"/>
            </a:ext>
          </a:extLst>
        </xdr:cNvPr>
        <xdr:cNvGrpSpPr>
          <a:grpSpLocks/>
        </xdr:cNvGrpSpPr>
      </xdr:nvGrpSpPr>
      <xdr:grpSpPr bwMode="auto">
        <a:xfrm>
          <a:off x="7002895" y="260350"/>
          <a:ext cx="675697" cy="594014"/>
          <a:chOff x="2381" y="720"/>
          <a:chExt cx="3154" cy="65"/>
        </a:xfrm>
      </xdr:grpSpPr>
      <xdr:pic>
        <xdr:nvPicPr>
          <xdr:cNvPr id="9" name="6 Imagen">
            <a:extLst>
              <a:ext uri="{FF2B5EF4-FFF2-40B4-BE49-F238E27FC236}">
                <a16:creationId xmlns:a16="http://schemas.microsoft.com/office/drawing/2014/main" id="{1B6D0BE8-33E5-4922-61A6-034FEC7BA79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81" y="720"/>
            <a:ext cx="1417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7 Imagen">
            <a:extLst>
              <a:ext uri="{FF2B5EF4-FFF2-40B4-BE49-F238E27FC236}">
                <a16:creationId xmlns:a16="http://schemas.microsoft.com/office/drawing/2014/main" id="{654B28C9-7E76-D4A5-1D71-F7BEA4A7C46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200" y="720"/>
            <a:ext cx="335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7</xdr:col>
      <xdr:colOff>31750</xdr:colOff>
      <xdr:row>0</xdr:row>
      <xdr:rowOff>273050</xdr:rowOff>
    </xdr:from>
    <xdr:to>
      <xdr:col>9</xdr:col>
      <xdr:colOff>104775</xdr:colOff>
      <xdr:row>3</xdr:row>
      <xdr:rowOff>31749</xdr:rowOff>
    </xdr:to>
    <xdr:sp macro="" textlink="">
      <xdr:nvSpPr>
        <xdr:cNvPr id="11" name="CuadroTexto 4">
          <a:extLst>
            <a:ext uri="{FF2B5EF4-FFF2-40B4-BE49-F238E27FC236}">
              <a16:creationId xmlns:a16="http://schemas.microsoft.com/office/drawing/2014/main" id="{337348D5-7522-4895-8484-638983AA0351}"/>
            </a:ext>
          </a:extLst>
        </xdr:cNvPr>
        <xdr:cNvSpPr txBox="1"/>
      </xdr:nvSpPr>
      <xdr:spPr>
        <a:xfrm>
          <a:off x="7366000" y="273050"/>
          <a:ext cx="1663700" cy="673099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O" sz="2000" b="1">
              <a:solidFill>
                <a:schemeClr val="accent5">
                  <a:lumMod val="75000"/>
                </a:schemeClr>
              </a:solidFill>
            </a:rPr>
            <a:t>SIGCMA</a:t>
          </a:r>
          <a:endParaRPr lang="es-CO" sz="2000">
            <a:solidFill>
              <a:schemeClr val="accent5">
                <a:lumMod val="75000"/>
              </a:schemeClr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866775</xdr:colOff>
      <xdr:row>2</xdr:row>
      <xdr:rowOff>15875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2131695" cy="724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19050</xdr:rowOff>
    </xdr:from>
    <xdr:to>
      <xdr:col>0</xdr:col>
      <xdr:colOff>2351314</xdr:colOff>
      <xdr:row>4</xdr:row>
      <xdr:rowOff>3001</xdr:rowOff>
    </xdr:to>
    <xdr:pic>
      <xdr:nvPicPr>
        <xdr:cNvPr id="2" name="18 Imagen" descr="Logo CSJ RGB_0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2322739" cy="6370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1085850</xdr:colOff>
      <xdr:row>0</xdr:row>
      <xdr:rowOff>57150</xdr:rowOff>
    </xdr:from>
    <xdr:to>
      <xdr:col>4</xdr:col>
      <xdr:colOff>2828925</xdr:colOff>
      <xdr:row>3</xdr:row>
      <xdr:rowOff>123825</xdr:rowOff>
    </xdr:to>
    <xdr:sp macro="" textlink="">
      <xdr:nvSpPr>
        <xdr:cNvPr id="3" name="CuadroTexto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9324975" y="57150"/>
          <a:ext cx="1743075" cy="552450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O" sz="2000" b="1">
              <a:solidFill>
                <a:schemeClr val="accent5">
                  <a:lumMod val="75000"/>
                </a:schemeClr>
              </a:solidFill>
            </a:rPr>
            <a:t>SIGCMA</a:t>
          </a:r>
          <a:endParaRPr lang="es-CO" sz="2000">
            <a:solidFill>
              <a:schemeClr val="accent5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85725</xdr:colOff>
      <xdr:row>2</xdr:row>
      <xdr:rowOff>123825</xdr:rowOff>
    </xdr:from>
    <xdr:to>
      <xdr:col>4</xdr:col>
      <xdr:colOff>2971799</xdr:colOff>
      <xdr:row>4</xdr:row>
      <xdr:rowOff>38100</xdr:rowOff>
    </xdr:to>
    <xdr:grpSp>
      <xdr:nvGrpSpPr>
        <xdr:cNvPr id="4" name="Group 8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>
          <a:grpSpLocks/>
        </xdr:cNvGrpSpPr>
      </xdr:nvGrpSpPr>
      <xdr:grpSpPr bwMode="auto">
        <a:xfrm>
          <a:off x="6981825" y="447675"/>
          <a:ext cx="2809874" cy="238125"/>
          <a:chOff x="2381" y="720"/>
          <a:chExt cx="3154" cy="65"/>
        </a:xfrm>
      </xdr:grpSpPr>
      <xdr:pic>
        <xdr:nvPicPr>
          <xdr:cNvPr id="5" name="6 Imagen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81" y="720"/>
            <a:ext cx="1417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7 Imagen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200" y="720"/>
            <a:ext cx="335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4</xdr:col>
      <xdr:colOff>1266825</xdr:colOff>
      <xdr:row>2</xdr:row>
      <xdr:rowOff>9525</xdr:rowOff>
    </xdr:from>
    <xdr:to>
      <xdr:col>4</xdr:col>
      <xdr:colOff>2800351</xdr:colOff>
      <xdr:row>3</xdr:row>
      <xdr:rowOff>118654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162925" y="333375"/>
          <a:ext cx="1533526" cy="271054"/>
        </a:xfrm>
        <a:prstGeom prst="rect">
          <a:avLst/>
        </a:prstGeom>
      </xdr:spPr>
    </xdr:pic>
    <xdr:clientData/>
  </xdr:twoCellAnchor>
  <xdr:oneCellAnchor>
    <xdr:from>
      <xdr:col>5</xdr:col>
      <xdr:colOff>441960</xdr:colOff>
      <xdr:row>9</xdr:row>
      <xdr:rowOff>243840</xdr:rowOff>
    </xdr:from>
    <xdr:ext cx="1539240" cy="1508760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11786235" y="2920365"/>
          <a:ext cx="1539240" cy="1508760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CO" sz="1100"/>
            <a:t>Columnas</a:t>
          </a:r>
          <a:r>
            <a:rPr lang="es-CO" sz="1100" baseline="0"/>
            <a:t> B y D, (No.) enumerar secuencialmente .</a:t>
          </a:r>
        </a:p>
        <a:p>
          <a:r>
            <a:rPr lang="es-CO" sz="1100" baseline="0"/>
            <a:t>Un factor temático puede tener muchos factores específicos, no siempre es una relacion 1 a 1</a:t>
          </a:r>
        </a:p>
        <a:p>
          <a:endParaRPr lang="es-CO" sz="1100" baseline="0"/>
        </a:p>
      </xdr:txBody>
    </xdr:sp>
    <xdr:clientData/>
  </xdr:oneCellAnchor>
  <xdr:twoCellAnchor>
    <xdr:from>
      <xdr:col>0</xdr:col>
      <xdr:colOff>28575</xdr:colOff>
      <xdr:row>0</xdr:row>
      <xdr:rowOff>19051</xdr:rowOff>
    </xdr:from>
    <xdr:to>
      <xdr:col>0</xdr:col>
      <xdr:colOff>2409824</xdr:colOff>
      <xdr:row>3</xdr:row>
      <xdr:rowOff>0</xdr:rowOff>
    </xdr:to>
    <xdr:pic>
      <xdr:nvPicPr>
        <xdr:cNvPr id="9" name="18 Imagen" descr="Logo CSJ RGB_01">
          <a:extLst>
            <a:ext uri="{FF2B5EF4-FFF2-40B4-BE49-F238E27FC236}">
              <a16:creationId xmlns:a16="http://schemas.microsoft.com/office/drawing/2014/main" id="{453FA372-E577-4487-B3D6-FCEB74347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1"/>
          <a:ext cx="2362199" cy="466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159809</xdr:colOff>
      <xdr:row>0</xdr:row>
      <xdr:rowOff>93134</xdr:rowOff>
    </xdr:from>
    <xdr:to>
      <xdr:col>5</xdr:col>
      <xdr:colOff>0</xdr:colOff>
      <xdr:row>2</xdr:row>
      <xdr:rowOff>4234</xdr:rowOff>
    </xdr:to>
    <xdr:grpSp>
      <xdr:nvGrpSpPr>
        <xdr:cNvPr id="11" name="Group 8">
          <a:extLst>
            <a:ext uri="{FF2B5EF4-FFF2-40B4-BE49-F238E27FC236}">
              <a16:creationId xmlns:a16="http://schemas.microsoft.com/office/drawing/2014/main" id="{F9EB1FA1-8A1B-43CC-A0D5-311792622920}"/>
            </a:ext>
          </a:extLst>
        </xdr:cNvPr>
        <xdr:cNvGrpSpPr>
          <a:grpSpLocks/>
        </xdr:cNvGrpSpPr>
      </xdr:nvGrpSpPr>
      <xdr:grpSpPr bwMode="auto">
        <a:xfrm>
          <a:off x="7055909" y="93134"/>
          <a:ext cx="2735791" cy="234950"/>
          <a:chOff x="2381" y="720"/>
          <a:chExt cx="3154" cy="65"/>
        </a:xfrm>
      </xdr:grpSpPr>
      <xdr:pic>
        <xdr:nvPicPr>
          <xdr:cNvPr id="12" name="6 Imagen">
            <a:extLst>
              <a:ext uri="{FF2B5EF4-FFF2-40B4-BE49-F238E27FC236}">
                <a16:creationId xmlns:a16="http://schemas.microsoft.com/office/drawing/2014/main" id="{C5D173B2-049F-33E9-A030-CF9EC4BB048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81" y="720"/>
            <a:ext cx="1417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7 Imagen">
            <a:extLst>
              <a:ext uri="{FF2B5EF4-FFF2-40B4-BE49-F238E27FC236}">
                <a16:creationId xmlns:a16="http://schemas.microsoft.com/office/drawing/2014/main" id="{0ECAA452-D404-381A-BB76-C384E46D26C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200" y="720"/>
            <a:ext cx="335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oneCellAnchor>
    <xdr:from>
      <xdr:col>6</xdr:col>
      <xdr:colOff>250031</xdr:colOff>
      <xdr:row>4</xdr:row>
      <xdr:rowOff>308662</xdr:rowOff>
    </xdr:from>
    <xdr:ext cx="1539240" cy="1508760"/>
    <xdr:sp macro="" textlink="">
      <xdr:nvSpPr>
        <xdr:cNvPr id="15" name="CuadroTexto 7">
          <a:extLst>
            <a:ext uri="{FF2B5EF4-FFF2-40B4-BE49-F238E27FC236}">
              <a16:creationId xmlns:a16="http://schemas.microsoft.com/office/drawing/2014/main" id="{9C08C759-BD36-44CB-A3C1-4772AE15A6B7}"/>
            </a:ext>
          </a:extLst>
        </xdr:cNvPr>
        <xdr:cNvSpPr txBox="1"/>
      </xdr:nvSpPr>
      <xdr:spPr>
        <a:xfrm>
          <a:off x="10756106" y="956362"/>
          <a:ext cx="1539240" cy="1508760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CO" sz="1100"/>
            <a:t>Columnas</a:t>
          </a:r>
          <a:r>
            <a:rPr lang="es-CO" sz="1100" baseline="0"/>
            <a:t> B y D, (No.) enumerar secuencialmente .</a:t>
          </a:r>
        </a:p>
        <a:p>
          <a:r>
            <a:rPr lang="es-CO" sz="1100" baseline="0"/>
            <a:t>Un factor temático puede tener muchos factores específicos, no siempre es una relacion 1 a 1</a:t>
          </a:r>
        </a:p>
        <a:p>
          <a:endParaRPr lang="es-CO" sz="1100" baseline="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28575</xdr:rowOff>
    </xdr:from>
    <xdr:to>
      <xdr:col>0</xdr:col>
      <xdr:colOff>1666875</xdr:colOff>
      <xdr:row>2</xdr:row>
      <xdr:rowOff>0</xdr:rowOff>
    </xdr:to>
    <xdr:pic>
      <xdr:nvPicPr>
        <xdr:cNvPr id="2" name="18 Imagen" descr="Logo CSJ RGB_0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16668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1162050</xdr:colOff>
      <xdr:row>0</xdr:row>
      <xdr:rowOff>38100</xdr:rowOff>
    </xdr:from>
    <xdr:to>
      <xdr:col>5</xdr:col>
      <xdr:colOff>2905125</xdr:colOff>
      <xdr:row>1</xdr:row>
      <xdr:rowOff>171449</xdr:rowOff>
    </xdr:to>
    <xdr:sp macro="" textlink="">
      <xdr:nvSpPr>
        <xdr:cNvPr id="3" name="CuadroTexto 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124575" y="38100"/>
          <a:ext cx="1743075" cy="419099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O" sz="2000" b="1">
              <a:solidFill>
                <a:schemeClr val="accent5">
                  <a:lumMod val="75000"/>
                </a:schemeClr>
              </a:solidFill>
            </a:rPr>
            <a:t>SIGCMA</a:t>
          </a:r>
          <a:endParaRPr lang="es-CO" sz="2000">
            <a:solidFill>
              <a:schemeClr val="accent5">
                <a:lumMod val="75000"/>
              </a:schemeClr>
            </a:solidFill>
          </a:endParaRPr>
        </a:p>
      </xdr:txBody>
    </xdr:sp>
    <xdr:clientData/>
  </xdr:twoCellAnchor>
  <xdr:twoCellAnchor>
    <xdr:from>
      <xdr:col>5</xdr:col>
      <xdr:colOff>38101</xdr:colOff>
      <xdr:row>1</xdr:row>
      <xdr:rowOff>161925</xdr:rowOff>
    </xdr:from>
    <xdr:to>
      <xdr:col>5</xdr:col>
      <xdr:colOff>2924175</xdr:colOff>
      <xdr:row>2</xdr:row>
      <xdr:rowOff>0</xdr:rowOff>
    </xdr:to>
    <xdr:grpSp>
      <xdr:nvGrpSpPr>
        <xdr:cNvPr id="4" name="Group 8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pSpPr>
          <a:grpSpLocks/>
        </xdr:cNvGrpSpPr>
      </xdr:nvGrpSpPr>
      <xdr:grpSpPr bwMode="auto">
        <a:xfrm>
          <a:off x="7711018" y="447675"/>
          <a:ext cx="2171699" cy="81492"/>
          <a:chOff x="2381" y="720"/>
          <a:chExt cx="3154" cy="65"/>
        </a:xfrm>
      </xdr:grpSpPr>
      <xdr:pic>
        <xdr:nvPicPr>
          <xdr:cNvPr id="5" name="6 Imagen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81" y="720"/>
            <a:ext cx="1417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7 Imagen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200" y="720"/>
            <a:ext cx="335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5</xdr:col>
      <xdr:colOff>1266824</xdr:colOff>
      <xdr:row>1</xdr:row>
      <xdr:rowOff>57150</xdr:rowOff>
    </xdr:from>
    <xdr:to>
      <xdr:col>6</xdr:col>
      <xdr:colOff>588434</xdr:colOff>
      <xdr:row>2</xdr:row>
      <xdr:rowOff>90079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229349" y="342900"/>
          <a:ext cx="1533526" cy="271054"/>
        </a:xfrm>
        <a:prstGeom prst="rect">
          <a:avLst/>
        </a:prstGeom>
      </xdr:spPr>
    </xdr:pic>
    <xdr:clientData/>
  </xdr:twoCellAnchor>
  <xdr:oneCellAnchor>
    <xdr:from>
      <xdr:col>6</xdr:col>
      <xdr:colOff>480060</xdr:colOff>
      <xdr:row>2</xdr:row>
      <xdr:rowOff>91440</xdr:rowOff>
    </xdr:from>
    <xdr:ext cx="2156460" cy="5844540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8404860" y="615315"/>
          <a:ext cx="2156460" cy="5844540"/>
        </a:xfrm>
        <a:prstGeom prst="rect">
          <a:avLst/>
        </a:prstGeom>
        <a:solidFill>
          <a:srgbClr val="FFC000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CO" sz="1100"/>
            <a:t>Tener en</a:t>
          </a:r>
          <a:r>
            <a:rPr lang="es-CO" sz="1100" baseline="0"/>
            <a:t> cuenta-.</a:t>
          </a:r>
        </a:p>
        <a:p>
          <a:r>
            <a:rPr lang="es-CO" sz="1100" baseline="0"/>
            <a:t>1- La estrategia ( Columna A),  es la forma como se va a gestionar la debilidad o la fortaleza( contexto interno) o la amenaza y la oportunidad</a:t>
          </a:r>
        </a:p>
        <a:p>
          <a:r>
            <a:rPr lang="es-CO" sz="1100" baseline="0"/>
            <a:t> ( contexto externo).</a:t>
          </a:r>
        </a:p>
        <a:p>
          <a:endParaRPr lang="es-CO" sz="1100" baseline="0"/>
        </a:p>
        <a:p>
          <a:r>
            <a:rPr lang="es-CO" sz="1100" baseline="0"/>
            <a:t>2. Columnas (B,C;D;E)</a:t>
          </a:r>
        </a:p>
        <a:p>
          <a:r>
            <a:rPr lang="es-CO" sz="1100" baseline="0"/>
            <a:t>Copiar el numero que corresponde, segun la debilidad , oportunidad, fortaleza o amenaza identificada.</a:t>
          </a:r>
        </a:p>
        <a:p>
          <a:r>
            <a:rPr lang="es-CO" sz="1100" baseline="0"/>
            <a:t> </a:t>
          </a:r>
        </a:p>
        <a:p>
          <a:r>
            <a:rPr lang="es-CO" sz="1100"/>
            <a:t>3.</a:t>
          </a:r>
          <a:r>
            <a:rPr lang="es-CO" sz="1100" baseline="0"/>
            <a:t> Las oportunidades y fortalezas se pueden gestionar  a traves de acciónes o proyectos  que se incluyen en el plan de accion ( mejoras), si se considera que aportan valor </a:t>
          </a:r>
        </a:p>
        <a:p>
          <a:endParaRPr lang="es-CO" sz="1100" baseline="0"/>
        </a:p>
        <a:p>
          <a:r>
            <a:rPr lang="es-CO" sz="1100" baseline="0"/>
            <a:t>Las debilidades y amenazas si  afectan los objetivos estrategicos y requieren recursos se documentan en este plan de acción  .</a:t>
          </a:r>
        </a:p>
        <a:p>
          <a:endParaRPr lang="es-CO" sz="1100" baseline="0"/>
        </a:p>
        <a:p>
          <a:r>
            <a:rPr lang="es-CO" sz="1100" b="1" baseline="0">
              <a:solidFill>
                <a:srgbClr val="FF0000"/>
              </a:solidFill>
            </a:rPr>
            <a:t>Si la debiidad o amenaza afecta la parte operativa ( errores, demoras, etc) se llevan como causa  de los riesgos, en el Plan de riesgos respectivo.</a:t>
          </a:r>
        </a:p>
      </xdr:txBody>
    </xdr:sp>
    <xdr:clientData/>
  </xdr:oneCellAnchor>
  <xdr:twoCellAnchor>
    <xdr:from>
      <xdr:col>0</xdr:col>
      <xdr:colOff>0</xdr:colOff>
      <xdr:row>0</xdr:row>
      <xdr:rowOff>28575</xdr:rowOff>
    </xdr:from>
    <xdr:to>
      <xdr:col>0</xdr:col>
      <xdr:colOff>1666875</xdr:colOff>
      <xdr:row>2</xdr:row>
      <xdr:rowOff>0</xdr:rowOff>
    </xdr:to>
    <xdr:pic>
      <xdr:nvPicPr>
        <xdr:cNvPr id="9" name="18 Imagen" descr="Logo CSJ RGB_01">
          <a:extLst>
            <a:ext uri="{FF2B5EF4-FFF2-40B4-BE49-F238E27FC236}">
              <a16:creationId xmlns:a16="http://schemas.microsoft.com/office/drawing/2014/main" id="{4DD73E9E-685D-4177-9C2E-901085CB24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"/>
          <a:ext cx="16668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1162050</xdr:colOff>
      <xdr:row>0</xdr:row>
      <xdr:rowOff>38100</xdr:rowOff>
    </xdr:from>
    <xdr:to>
      <xdr:col>5</xdr:col>
      <xdr:colOff>2905125</xdr:colOff>
      <xdr:row>1</xdr:row>
      <xdr:rowOff>171449</xdr:rowOff>
    </xdr:to>
    <xdr:sp macro="" textlink="">
      <xdr:nvSpPr>
        <xdr:cNvPr id="10" name="CuadroTexto 4">
          <a:extLst>
            <a:ext uri="{FF2B5EF4-FFF2-40B4-BE49-F238E27FC236}">
              <a16:creationId xmlns:a16="http://schemas.microsoft.com/office/drawing/2014/main" id="{F8791879-D027-495F-A2ED-FB140AD456ED}"/>
            </a:ext>
          </a:extLst>
        </xdr:cNvPr>
        <xdr:cNvSpPr txBox="1"/>
      </xdr:nvSpPr>
      <xdr:spPr>
        <a:xfrm>
          <a:off x="8829675" y="38100"/>
          <a:ext cx="1047750" cy="419099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s-CO" sz="2000" b="1">
              <a:solidFill>
                <a:schemeClr val="accent5">
                  <a:lumMod val="75000"/>
                </a:schemeClr>
              </a:solidFill>
            </a:rPr>
            <a:t>SIGCMA</a:t>
          </a:r>
          <a:endParaRPr lang="es-CO" sz="2000">
            <a:solidFill>
              <a:schemeClr val="accent5">
                <a:lumMod val="75000"/>
              </a:schemeClr>
            </a:solidFill>
          </a:endParaRPr>
        </a:p>
      </xdr:txBody>
    </xdr:sp>
    <xdr:clientData/>
  </xdr:twoCellAnchor>
  <xdr:twoCellAnchor>
    <xdr:from>
      <xdr:col>5</xdr:col>
      <xdr:colOff>38101</xdr:colOff>
      <xdr:row>1</xdr:row>
      <xdr:rowOff>161925</xdr:rowOff>
    </xdr:from>
    <xdr:to>
      <xdr:col>6</xdr:col>
      <xdr:colOff>0</xdr:colOff>
      <xdr:row>2</xdr:row>
      <xdr:rowOff>0</xdr:rowOff>
    </xdr:to>
    <xdr:grpSp>
      <xdr:nvGrpSpPr>
        <xdr:cNvPr id="11" name="Group 8">
          <a:extLst>
            <a:ext uri="{FF2B5EF4-FFF2-40B4-BE49-F238E27FC236}">
              <a16:creationId xmlns:a16="http://schemas.microsoft.com/office/drawing/2014/main" id="{547C8F20-6838-47F0-AF3D-A09BA511A3B4}"/>
            </a:ext>
          </a:extLst>
        </xdr:cNvPr>
        <xdr:cNvGrpSpPr>
          <a:grpSpLocks/>
        </xdr:cNvGrpSpPr>
      </xdr:nvGrpSpPr>
      <xdr:grpSpPr bwMode="auto">
        <a:xfrm>
          <a:off x="7711018" y="447675"/>
          <a:ext cx="2173815" cy="81492"/>
          <a:chOff x="2381" y="720"/>
          <a:chExt cx="3154" cy="65"/>
        </a:xfrm>
      </xdr:grpSpPr>
      <xdr:pic>
        <xdr:nvPicPr>
          <xdr:cNvPr id="12" name="6 Imagen">
            <a:extLst>
              <a:ext uri="{FF2B5EF4-FFF2-40B4-BE49-F238E27FC236}">
                <a16:creationId xmlns:a16="http://schemas.microsoft.com/office/drawing/2014/main" id="{EC961B61-4879-39BA-4A99-9926DAEE2F0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381" y="720"/>
            <a:ext cx="1417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7 Imagen">
            <a:extLst>
              <a:ext uri="{FF2B5EF4-FFF2-40B4-BE49-F238E27FC236}">
                <a16:creationId xmlns:a16="http://schemas.microsoft.com/office/drawing/2014/main" id="{A61E603D-7888-843A-BE1C-568037ED4DA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200" y="720"/>
            <a:ext cx="335" cy="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 editAs="oneCell">
    <xdr:from>
      <xdr:col>5</xdr:col>
      <xdr:colOff>1266824</xdr:colOff>
      <xdr:row>1</xdr:row>
      <xdr:rowOff>57150</xdr:rowOff>
    </xdr:from>
    <xdr:to>
      <xdr:col>6</xdr:col>
      <xdr:colOff>588434</xdr:colOff>
      <xdr:row>2</xdr:row>
      <xdr:rowOff>90079</xdr:rowOff>
    </xdr:to>
    <xdr:pic>
      <xdr:nvPicPr>
        <xdr:cNvPr id="14" name="Imagen 6">
          <a:extLst>
            <a:ext uri="{FF2B5EF4-FFF2-40B4-BE49-F238E27FC236}">
              <a16:creationId xmlns:a16="http://schemas.microsoft.com/office/drawing/2014/main" id="{783B9CE1-1D10-4BE6-A9D6-1092D6F7E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34449" y="342900"/>
          <a:ext cx="1533526" cy="27105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21405</xdr:colOff>
      <xdr:row>0</xdr:row>
      <xdr:rowOff>63500</xdr:rowOff>
    </xdr:from>
    <xdr:to>
      <xdr:col>2</xdr:col>
      <xdr:colOff>574528</xdr:colOff>
      <xdr:row>2</xdr:row>
      <xdr:rowOff>283353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05" y="63500"/>
          <a:ext cx="3335783" cy="9183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21405</xdr:colOff>
      <xdr:row>0</xdr:row>
      <xdr:rowOff>63500</xdr:rowOff>
    </xdr:from>
    <xdr:to>
      <xdr:col>2</xdr:col>
      <xdr:colOff>574528</xdr:colOff>
      <xdr:row>2</xdr:row>
      <xdr:rowOff>283353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405" y="63500"/>
          <a:ext cx="3410623" cy="9361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239118</xdr:colOff>
      <xdr:row>0</xdr:row>
      <xdr:rowOff>149678</xdr:rowOff>
    </xdr:from>
    <xdr:to>
      <xdr:col>2</xdr:col>
      <xdr:colOff>1156607</xdr:colOff>
      <xdr:row>2</xdr:row>
      <xdr:rowOff>279038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868" y="149678"/>
          <a:ext cx="3298739" cy="826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293547</xdr:colOff>
      <xdr:row>0</xdr:row>
      <xdr:rowOff>68035</xdr:rowOff>
    </xdr:from>
    <xdr:to>
      <xdr:col>2</xdr:col>
      <xdr:colOff>1537607</xdr:colOff>
      <xdr:row>2</xdr:row>
      <xdr:rowOff>200798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547" y="68035"/>
          <a:ext cx="3298739" cy="82672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866775</xdr:colOff>
      <xdr:row>2</xdr:row>
      <xdr:rowOff>15875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2095500" cy="7302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866775</xdr:colOff>
      <xdr:row>2</xdr:row>
      <xdr:rowOff>15875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2131695" cy="724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866775</xdr:colOff>
      <xdr:row>2</xdr:row>
      <xdr:rowOff>15875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2131695" cy="7245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Usuario/Documents/ARCHIVOS%20COMPUTADOR%20SANDRA/CALIDAD/PLAN%20DE%20ACCI&#211;N%20Y%20RIESGOS%20PALOQUEMAO/Documentos%20finales/Formato%20Riesgos%20Despachos%20Judiciales%20Certificados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tbcsj-my.sharepoint.com/Users/mador/OneDrive/Documentos/Norma%20Icontec/Formato%20ARIESGOS%20EJEMPL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ador/OneDrive/Documentos/Norma%20Icontec/Formato%20ARIESGOS%20EJEMPL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sentacion "/>
      <sheetName val="Análisis de Contexto "/>
      <sheetName val="Estrategias"/>
      <sheetName val="3. Identificación de Riesgos "/>
      <sheetName val="4. Valoración Controles"/>
      <sheetName val="5. Mapa de Riesgo"/>
      <sheetName val="Tabla de Valoración"/>
      <sheetName val="Valoración Probabilidad"/>
      <sheetName val="Valoración del Impacto"/>
      <sheetName val="Seguimiento 1 trimestre"/>
      <sheetName val="Seguimiento 2 trimestre"/>
      <sheetName val="Seguimiento 3 trimestre "/>
      <sheetName val="Seguimiento 4 trimestre"/>
      <sheetName val="Seguimiento 1 trimestre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álisis de Contexto "/>
      <sheetName val="ESTRATEGIAS "/>
      <sheetName val="Riesgos  "/>
      <sheetName val="Valoracion de la probabilidad "/>
      <sheetName val="Valoración del Impacto "/>
      <sheetName val="Hoja2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álisis de Contexto "/>
      <sheetName val="ESTRATEGIAS "/>
      <sheetName val="Riesgos  "/>
      <sheetName val="Valoracion de la probabilidad "/>
      <sheetName val="Valoración del Impacto "/>
      <sheetName val="Hoja2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  <pageSetUpPr fitToPage="1"/>
  </sheetPr>
  <dimension ref="A1:I18"/>
  <sheetViews>
    <sheetView showGridLines="0" tabSelected="1" zoomScale="110" zoomScaleNormal="110" workbookViewId="0">
      <selection activeCell="D23" sqref="D23"/>
    </sheetView>
  </sheetViews>
  <sheetFormatPr baseColWidth="10" defaultColWidth="11.42578125" defaultRowHeight="15" x14ac:dyDescent="0.25"/>
  <cols>
    <col min="1" max="1" width="28.140625" customWidth="1"/>
    <col min="2" max="2" width="18" customWidth="1"/>
    <col min="3" max="3" width="14.140625" style="6" customWidth="1"/>
    <col min="4" max="8" width="12.42578125" customWidth="1"/>
  </cols>
  <sheetData>
    <row r="1" spans="1:9" ht="42" customHeight="1" x14ac:dyDescent="0.35">
      <c r="A1" s="368" t="s">
        <v>0</v>
      </c>
      <c r="B1" s="368"/>
      <c r="C1" s="368"/>
      <c r="D1" s="368"/>
      <c r="E1" s="368"/>
      <c r="F1" s="368"/>
    </row>
    <row r="5" spans="1:9" x14ac:dyDescent="0.25">
      <c r="D5" s="14"/>
      <c r="E5" s="14"/>
      <c r="F5" s="14"/>
      <c r="G5" s="14"/>
      <c r="H5" s="14"/>
    </row>
    <row r="6" spans="1:9" x14ac:dyDescent="0.25">
      <c r="D6" s="14"/>
      <c r="E6" s="14"/>
      <c r="F6" s="14"/>
      <c r="G6" s="14"/>
      <c r="H6" s="14"/>
    </row>
    <row r="7" spans="1:9" ht="33.75" x14ac:dyDescent="0.5">
      <c r="A7" s="369" t="s">
        <v>1</v>
      </c>
      <c r="B7" s="369"/>
      <c r="C7" s="369"/>
      <c r="D7" s="369"/>
      <c r="E7" s="369"/>
      <c r="F7" s="369"/>
      <c r="G7" s="369"/>
      <c r="H7" s="369"/>
      <c r="I7" s="369"/>
    </row>
    <row r="9" spans="1:9" s="7" customFormat="1" ht="81.75" customHeight="1" x14ac:dyDescent="0.2">
      <c r="A9" s="8" t="s">
        <v>2</v>
      </c>
      <c r="B9" s="370" t="s">
        <v>3</v>
      </c>
      <c r="C9" s="370"/>
      <c r="D9" s="370"/>
      <c r="E9" s="370"/>
      <c r="F9" s="370"/>
      <c r="G9" s="370"/>
      <c r="H9" s="370"/>
      <c r="I9" s="370"/>
    </row>
    <row r="10" spans="1:9" s="7" customFormat="1" ht="16.899999999999999" customHeight="1" x14ac:dyDescent="0.2">
      <c r="A10" s="12"/>
      <c r="B10" s="13"/>
      <c r="C10" s="13"/>
      <c r="D10" s="12"/>
      <c r="E10" s="11"/>
    </row>
    <row r="11" spans="1:9" s="7" customFormat="1" ht="97.5" customHeight="1" x14ac:dyDescent="0.2">
      <c r="A11" s="8" t="s">
        <v>4</v>
      </c>
      <c r="B11" s="333" t="s">
        <v>5</v>
      </c>
      <c r="C11" s="371" t="s">
        <v>6</v>
      </c>
      <c r="D11" s="371"/>
      <c r="E11" s="371"/>
      <c r="F11" s="371"/>
      <c r="G11" s="371"/>
      <c r="H11" s="371"/>
      <c r="I11" s="371"/>
    </row>
    <row r="12" spans="1:9" ht="147.75" customHeight="1" x14ac:dyDescent="0.25">
      <c r="A12" s="334" t="s">
        <v>4</v>
      </c>
      <c r="B12" s="332" t="s">
        <v>7</v>
      </c>
      <c r="C12" s="372" t="s">
        <v>537</v>
      </c>
      <c r="D12" s="372"/>
      <c r="E12" s="372"/>
      <c r="F12" s="372"/>
      <c r="G12" s="372"/>
      <c r="H12" s="372"/>
      <c r="I12" s="372"/>
    </row>
    <row r="13" spans="1:9" ht="28.5" customHeight="1" x14ac:dyDescent="0.25">
      <c r="A13" s="9" t="s">
        <v>8</v>
      </c>
      <c r="B13" s="366"/>
      <c r="C13" s="366"/>
      <c r="D13" s="366"/>
      <c r="E13" s="366"/>
      <c r="F13" s="366"/>
      <c r="G13" s="366"/>
      <c r="H13" s="366"/>
      <c r="I13" s="366"/>
    </row>
    <row r="14" spans="1:9" s="7" customFormat="1" ht="33" customHeight="1" x14ac:dyDescent="0.2">
      <c r="A14" s="9" t="s">
        <v>9</v>
      </c>
      <c r="B14" s="366"/>
      <c r="C14" s="366"/>
      <c r="D14" s="366"/>
      <c r="E14" s="366"/>
      <c r="F14" s="366"/>
      <c r="G14" s="366"/>
      <c r="H14" s="366"/>
      <c r="I14" s="366"/>
    </row>
    <row r="15" spans="1:9" s="7" customFormat="1" ht="37.5" customHeight="1" x14ac:dyDescent="0.2">
      <c r="A15" s="9" t="s">
        <v>10</v>
      </c>
      <c r="B15" s="366"/>
      <c r="C15" s="366"/>
      <c r="D15" s="366"/>
      <c r="E15" s="366"/>
      <c r="F15" s="366"/>
      <c r="G15" s="366"/>
      <c r="H15" s="366"/>
      <c r="I15" s="366"/>
    </row>
    <row r="16" spans="1:9" s="7" customFormat="1" ht="31.5" customHeight="1" x14ac:dyDescent="0.2">
      <c r="A16" s="8" t="s">
        <v>11</v>
      </c>
      <c r="B16" s="367" t="s">
        <v>12</v>
      </c>
      <c r="C16" s="367"/>
      <c r="D16" s="367"/>
      <c r="E16" s="367"/>
      <c r="F16" s="367"/>
      <c r="G16" s="367"/>
      <c r="H16" s="367"/>
      <c r="I16" s="367"/>
    </row>
    <row r="18" spans="1:9" s="7" customFormat="1" ht="29.25" customHeight="1" x14ac:dyDescent="0.2">
      <c r="A18" s="8" t="s">
        <v>13</v>
      </c>
      <c r="B18" s="365" t="s">
        <v>563</v>
      </c>
      <c r="C18" s="365"/>
      <c r="D18" s="365"/>
      <c r="E18" s="365"/>
      <c r="F18" s="365"/>
      <c r="G18" s="365"/>
      <c r="H18" s="365"/>
      <c r="I18" s="365"/>
    </row>
  </sheetData>
  <mergeCells count="10">
    <mergeCell ref="B18:I18"/>
    <mergeCell ref="B13:I13"/>
    <mergeCell ref="B15:I15"/>
    <mergeCell ref="B16:I16"/>
    <mergeCell ref="A1:F1"/>
    <mergeCell ref="A7:I7"/>
    <mergeCell ref="B9:I9"/>
    <mergeCell ref="C11:I11"/>
    <mergeCell ref="B14:I14"/>
    <mergeCell ref="C12:I12"/>
  </mergeCells>
  <dataValidations count="2">
    <dataValidation allowBlank="1" showInputMessage="1" showErrorMessage="1" prompt="Proponer y escribir en una frase la estrategia para gestionar la debilidad, la oportunidad, la amenaza o la fortaleza.Usar verbo de acción en infinitivo._x000a_" sqref="G1" xr:uid="{00000000-0002-0000-0000-000000000000}"/>
    <dataValidation type="list" allowBlank="1" showInputMessage="1" showErrorMessage="1" sqref="B11:B12" xr:uid="{00000000-0002-0000-0000-000001000000}">
      <formula1>"Estrategicos, Misionales, Apoyo, Evaluacion y Mejora"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85" fitToHeight="0" orientation="landscape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39997558519241921"/>
    <pageSetUpPr fitToPage="1"/>
  </sheetPr>
  <dimension ref="A1:JK109"/>
  <sheetViews>
    <sheetView showGridLines="0" topLeftCell="C85" zoomScale="60" zoomScaleNormal="60" workbookViewId="0">
      <selection activeCell="O14" sqref="O14"/>
    </sheetView>
  </sheetViews>
  <sheetFormatPr baseColWidth="10" defaultColWidth="11.42578125" defaultRowHeight="15" x14ac:dyDescent="0.25"/>
  <cols>
    <col min="1" max="1" width="18.42578125" style="5" customWidth="1"/>
    <col min="2" max="2" width="35.85546875" style="5" customWidth="1"/>
    <col min="3" max="3" width="40.28515625" customWidth="1"/>
    <col min="4" max="4" width="16.85546875" style="115" customWidth="1"/>
    <col min="5" max="5" width="18.5703125" style="46" customWidth="1"/>
    <col min="6" max="6" width="18.28515625" style="46" bestFit="1" customWidth="1"/>
    <col min="7" max="7" width="18.28515625" bestFit="1" customWidth="1"/>
    <col min="8" max="8" width="32.7109375" customWidth="1"/>
    <col min="9" max="9" width="16.5703125" customWidth="1"/>
    <col min="10" max="10" width="14.28515625" customWidth="1"/>
    <col min="11" max="11" width="17.7109375" customWidth="1"/>
    <col min="12" max="12" width="17.5703125" customWidth="1"/>
    <col min="13" max="13" width="48.28515625" customWidth="1"/>
    <col min="14" max="169" width="11.42578125" style="2"/>
  </cols>
  <sheetData>
    <row r="1" spans="1:271" s="36" customFormat="1" ht="16.5" customHeight="1" x14ac:dyDescent="0.3">
      <c r="A1" s="663"/>
      <c r="B1" s="664"/>
      <c r="C1" s="667"/>
      <c r="D1" s="667"/>
      <c r="E1" s="667"/>
      <c r="F1" s="667"/>
      <c r="G1" s="667"/>
      <c r="H1" s="667"/>
      <c r="I1" s="667"/>
      <c r="J1" s="668"/>
      <c r="K1" s="662" t="s">
        <v>523</v>
      </c>
      <c r="L1" s="662"/>
      <c r="M1" s="662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</row>
    <row r="2" spans="1:271" s="36" customFormat="1" ht="39.75" customHeight="1" x14ac:dyDescent="0.3">
      <c r="A2" s="665"/>
      <c r="B2" s="666"/>
      <c r="C2" s="669"/>
      <c r="D2" s="669"/>
      <c r="E2" s="669"/>
      <c r="F2" s="669"/>
      <c r="G2" s="669"/>
      <c r="H2" s="669"/>
      <c r="I2" s="669"/>
      <c r="J2" s="670"/>
      <c r="K2" s="662"/>
      <c r="L2" s="662"/>
      <c r="M2" s="662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</row>
    <row r="3" spans="1:271" s="36" customFormat="1" ht="3" customHeight="1" x14ac:dyDescent="0.3">
      <c r="A3" s="1"/>
      <c r="B3" s="1"/>
      <c r="C3" s="669"/>
      <c r="D3" s="669"/>
      <c r="E3" s="669"/>
      <c r="F3" s="669"/>
      <c r="G3" s="669"/>
      <c r="H3" s="669"/>
      <c r="I3" s="669"/>
      <c r="J3" s="670"/>
      <c r="K3" s="662"/>
      <c r="L3" s="662"/>
      <c r="M3" s="662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</row>
    <row r="4" spans="1:271" s="36" customFormat="1" ht="40.9" customHeight="1" x14ac:dyDescent="0.3">
      <c r="A4" s="583" t="s">
        <v>293</v>
      </c>
      <c r="B4" s="583"/>
      <c r="C4" s="560"/>
      <c r="D4" s="560"/>
      <c r="E4" s="560"/>
      <c r="F4" s="560"/>
      <c r="G4" s="560"/>
      <c r="H4" s="560"/>
      <c r="I4" s="560"/>
      <c r="J4" s="560"/>
      <c r="K4" s="560"/>
      <c r="L4" s="560"/>
      <c r="M4" s="560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</row>
    <row r="5" spans="1:271" s="36" customFormat="1" ht="83.45" customHeight="1" x14ac:dyDescent="0.3">
      <c r="A5" s="583" t="s">
        <v>294</v>
      </c>
      <c r="B5" s="583"/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</row>
    <row r="6" spans="1:271" s="36" customFormat="1" ht="40.9" customHeight="1" x14ac:dyDescent="0.3">
      <c r="A6" s="583" t="s">
        <v>295</v>
      </c>
      <c r="B6" s="583"/>
      <c r="C6" s="516"/>
      <c r="D6" s="660"/>
      <c r="E6" s="660"/>
      <c r="F6" s="660"/>
      <c r="G6" s="660"/>
      <c r="H6" s="660"/>
      <c r="I6" s="660"/>
      <c r="J6" s="660"/>
      <c r="K6" s="660"/>
      <c r="L6" s="660"/>
      <c r="M6" s="661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</row>
    <row r="7" spans="1:271" s="42" customFormat="1" ht="40.5" customHeight="1" thickTop="1" thickBot="1" x14ac:dyDescent="0.3">
      <c r="A7" s="655" t="s">
        <v>524</v>
      </c>
      <c r="B7" s="656"/>
      <c r="C7" s="657"/>
      <c r="D7" s="658" t="s">
        <v>525</v>
      </c>
      <c r="E7" s="658"/>
      <c r="F7" s="658"/>
      <c r="G7" s="659" t="s">
        <v>526</v>
      </c>
      <c r="H7" s="680" t="s">
        <v>527</v>
      </c>
      <c r="I7" s="682" t="s">
        <v>528</v>
      </c>
      <c r="J7" s="683"/>
      <c r="K7" s="682" t="s">
        <v>529</v>
      </c>
      <c r="L7" s="683"/>
      <c r="M7" s="671" t="s">
        <v>530</v>
      </c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</row>
    <row r="8" spans="1:271" s="43" customFormat="1" ht="108" customHeight="1" thickTop="1" thickBot="1" x14ac:dyDescent="0.3">
      <c r="A8" s="54" t="s">
        <v>26</v>
      </c>
      <c r="B8" s="54" t="s">
        <v>239</v>
      </c>
      <c r="C8" s="54" t="s">
        <v>241</v>
      </c>
      <c r="D8" s="47" t="s">
        <v>250</v>
      </c>
      <c r="E8" s="47" t="s">
        <v>531</v>
      </c>
      <c r="F8" s="47" t="s">
        <v>532</v>
      </c>
      <c r="G8" s="659"/>
      <c r="H8" s="681"/>
      <c r="I8" s="48" t="s">
        <v>533</v>
      </c>
      <c r="J8" s="48" t="s">
        <v>534</v>
      </c>
      <c r="K8" s="48" t="s">
        <v>535</v>
      </c>
      <c r="L8" s="48" t="s">
        <v>536</v>
      </c>
      <c r="M8" s="67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</row>
    <row r="9" spans="1:271" s="44" customFormat="1" ht="21.75" customHeight="1" thickTop="1" thickBot="1" x14ac:dyDescent="0.3">
      <c r="A9" s="687"/>
      <c r="B9" s="688"/>
      <c r="C9" s="688"/>
      <c r="D9" s="688"/>
      <c r="E9" s="688"/>
      <c r="F9" s="688"/>
      <c r="G9" s="688"/>
      <c r="M9" s="49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</row>
    <row r="10" spans="1:271" s="45" customFormat="1" ht="15" customHeight="1" x14ac:dyDescent="0.2">
      <c r="A10" s="672">
        <f>'7- Mapa Final'!A10</f>
        <v>1</v>
      </c>
      <c r="B10" s="672" t="str">
        <f>'7- Mapa Final'!B10</f>
        <v>Vencimiento de Términos</v>
      </c>
      <c r="C10" s="689" t="str">
        <f>'7- Mapa Final'!C10</f>
        <v>Posibilidad de que se realicen actuaciones procesales o de  dar respuesta a las solicitudes de los usuarios de la administración de justicia en materia penal, después del  término legal establecido para decidir sobre los conflictos presentados a los jueces.</v>
      </c>
      <c r="D10" s="693" t="str">
        <f>'7- Mapa Final'!J10</f>
        <v>Alta - 4</v>
      </c>
      <c r="E10" s="694" t="str">
        <f>'7- Mapa Final'!K10</f>
        <v>Menor - 2</v>
      </c>
      <c r="F10" s="692" t="str">
        <f>'7- Mapa Final'!M10</f>
        <v>Moderado - 8</v>
      </c>
      <c r="G10" s="484" t="s">
        <v>426</v>
      </c>
      <c r="H10" s="690"/>
      <c r="I10" s="690"/>
      <c r="J10" s="690"/>
      <c r="K10" s="690"/>
      <c r="L10" s="690"/>
      <c r="M10" s="691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</row>
    <row r="11" spans="1:271" s="45" customFormat="1" ht="13.5" customHeight="1" x14ac:dyDescent="0.2">
      <c r="A11" s="673"/>
      <c r="B11" s="673"/>
      <c r="C11" s="675"/>
      <c r="D11" s="677"/>
      <c r="E11" s="679"/>
      <c r="F11" s="685"/>
      <c r="G11" s="485"/>
      <c r="H11" s="684"/>
      <c r="I11" s="684"/>
      <c r="J11" s="684"/>
      <c r="K11" s="684"/>
      <c r="L11" s="684"/>
      <c r="M11" s="686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</row>
    <row r="12" spans="1:271" s="45" customFormat="1" ht="13.5" customHeight="1" x14ac:dyDescent="0.2">
      <c r="A12" s="673"/>
      <c r="B12" s="673"/>
      <c r="C12" s="675"/>
      <c r="D12" s="677"/>
      <c r="E12" s="679"/>
      <c r="F12" s="685"/>
      <c r="G12" s="485"/>
      <c r="H12" s="684"/>
      <c r="I12" s="684"/>
      <c r="J12" s="684"/>
      <c r="K12" s="684"/>
      <c r="L12" s="684"/>
      <c r="M12" s="686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</row>
    <row r="13" spans="1:271" s="45" customFormat="1" ht="13.5" customHeight="1" x14ac:dyDescent="0.2">
      <c r="A13" s="673"/>
      <c r="B13" s="673"/>
      <c r="C13" s="675"/>
      <c r="D13" s="677"/>
      <c r="E13" s="679"/>
      <c r="F13" s="685"/>
      <c r="G13" s="485"/>
      <c r="H13" s="684"/>
      <c r="I13" s="684"/>
      <c r="J13" s="684"/>
      <c r="K13" s="684"/>
      <c r="L13" s="684"/>
      <c r="M13" s="686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</row>
    <row r="14" spans="1:271" s="45" customFormat="1" ht="13.5" customHeight="1" x14ac:dyDescent="0.2">
      <c r="A14" s="673"/>
      <c r="B14" s="673"/>
      <c r="C14" s="675"/>
      <c r="D14" s="677"/>
      <c r="E14" s="679"/>
      <c r="F14" s="685"/>
      <c r="G14" s="485"/>
      <c r="H14" s="684"/>
      <c r="I14" s="684"/>
      <c r="J14" s="684"/>
      <c r="K14" s="684"/>
      <c r="L14" s="684"/>
      <c r="M14" s="686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</row>
    <row r="15" spans="1:271" s="45" customFormat="1" ht="13.5" customHeight="1" x14ac:dyDescent="0.2">
      <c r="A15" s="673"/>
      <c r="B15" s="673"/>
      <c r="C15" s="675"/>
      <c r="D15" s="677"/>
      <c r="E15" s="679"/>
      <c r="F15" s="685"/>
      <c r="G15" s="485"/>
      <c r="H15" s="684"/>
      <c r="I15" s="684"/>
      <c r="J15" s="684"/>
      <c r="K15" s="684"/>
      <c r="L15" s="684"/>
      <c r="M15" s="686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</row>
    <row r="16" spans="1:271" s="45" customFormat="1" ht="13.5" customHeight="1" x14ac:dyDescent="0.2">
      <c r="A16" s="673"/>
      <c r="B16" s="673"/>
      <c r="C16" s="675"/>
      <c r="D16" s="677"/>
      <c r="E16" s="679"/>
      <c r="F16" s="685"/>
      <c r="G16" s="485"/>
      <c r="H16" s="684"/>
      <c r="I16" s="684"/>
      <c r="J16" s="684"/>
      <c r="K16" s="684"/>
      <c r="L16" s="684"/>
      <c r="M16" s="686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</row>
    <row r="17" spans="1:169" s="45" customFormat="1" ht="13.5" customHeight="1" x14ac:dyDescent="0.2">
      <c r="A17" s="673"/>
      <c r="B17" s="673"/>
      <c r="C17" s="675"/>
      <c r="D17" s="677"/>
      <c r="E17" s="679"/>
      <c r="F17" s="685"/>
      <c r="G17" s="485"/>
      <c r="H17" s="684"/>
      <c r="I17" s="684"/>
      <c r="J17" s="684"/>
      <c r="K17" s="684"/>
      <c r="L17" s="684"/>
      <c r="M17" s="686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</row>
    <row r="18" spans="1:169" s="45" customFormat="1" ht="13.5" customHeight="1" x14ac:dyDescent="0.2">
      <c r="A18" s="673"/>
      <c r="B18" s="673"/>
      <c r="C18" s="675"/>
      <c r="D18" s="677"/>
      <c r="E18" s="679"/>
      <c r="F18" s="685"/>
      <c r="G18" s="485"/>
      <c r="H18" s="684"/>
      <c r="I18" s="684"/>
      <c r="J18" s="684"/>
      <c r="K18" s="684"/>
      <c r="L18" s="684"/>
      <c r="M18" s="686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</row>
    <row r="19" spans="1:169" s="45" customFormat="1" ht="21.75" customHeight="1" thickBot="1" x14ac:dyDescent="0.25">
      <c r="A19" s="674"/>
      <c r="B19" s="674"/>
      <c r="C19" s="675"/>
      <c r="D19" s="677"/>
      <c r="E19" s="679"/>
      <c r="F19" s="685"/>
      <c r="G19" s="485"/>
      <c r="H19" s="684"/>
      <c r="I19" s="684"/>
      <c r="J19" s="684"/>
      <c r="K19" s="684"/>
      <c r="L19" s="684"/>
      <c r="M19" s="686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</row>
    <row r="20" spans="1:169" s="45" customFormat="1" ht="12.75" x14ac:dyDescent="0.2">
      <c r="A20" s="672">
        <f>'7- Mapa Final'!A20</f>
        <v>2</v>
      </c>
      <c r="B20" s="672" t="str">
        <f>'7- Mapa Final'!B20</f>
        <v>No realización de Audiencias</v>
      </c>
      <c r="C20" s="675" t="str">
        <f>'7- Mapa Final'!C20</f>
        <v xml:space="preserve">Posibilidad de no atender la solicitud  de un fiscal o parte interesada para la realización de una audiencia preliminar o de no cumplir la programción de audiencias de Conocimiento. </v>
      </c>
      <c r="D20" s="676" t="str">
        <f>'7- Mapa Final'!J20</f>
        <v>Alta - 4</v>
      </c>
      <c r="E20" s="678" t="str">
        <f>'7- Mapa Final'!K20</f>
        <v>Moderado - 3</v>
      </c>
      <c r="F20" s="685" t="str">
        <f>'7- Mapa Final'!M20</f>
        <v>Alto - 12</v>
      </c>
      <c r="G20" s="485" t="s">
        <v>427</v>
      </c>
      <c r="H20" s="684"/>
      <c r="I20" s="684"/>
      <c r="J20" s="684"/>
      <c r="K20" s="684"/>
      <c r="L20" s="684"/>
      <c r="M20" s="686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</row>
    <row r="21" spans="1:169" s="45" customFormat="1" ht="12.75" customHeight="1" x14ac:dyDescent="0.2">
      <c r="A21" s="673"/>
      <c r="B21" s="673"/>
      <c r="C21" s="675"/>
      <c r="D21" s="677"/>
      <c r="E21" s="679"/>
      <c r="F21" s="685"/>
      <c r="G21" s="485"/>
      <c r="H21" s="684"/>
      <c r="I21" s="684"/>
      <c r="J21" s="684"/>
      <c r="K21" s="684"/>
      <c r="L21" s="684"/>
      <c r="M21" s="686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</row>
    <row r="22" spans="1:169" s="45" customFormat="1" ht="12.75" customHeight="1" x14ac:dyDescent="0.2">
      <c r="A22" s="673"/>
      <c r="B22" s="673"/>
      <c r="C22" s="675"/>
      <c r="D22" s="677"/>
      <c r="E22" s="679"/>
      <c r="F22" s="685"/>
      <c r="G22" s="485"/>
      <c r="H22" s="684"/>
      <c r="I22" s="684"/>
      <c r="J22" s="684"/>
      <c r="K22" s="684"/>
      <c r="L22" s="684"/>
      <c r="M22" s="686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</row>
    <row r="23" spans="1:169" s="45" customFormat="1" ht="12.75" customHeight="1" x14ac:dyDescent="0.2">
      <c r="A23" s="673"/>
      <c r="B23" s="673"/>
      <c r="C23" s="675"/>
      <c r="D23" s="677"/>
      <c r="E23" s="679"/>
      <c r="F23" s="685"/>
      <c r="G23" s="485"/>
      <c r="H23" s="684"/>
      <c r="I23" s="684"/>
      <c r="J23" s="684"/>
      <c r="K23" s="684"/>
      <c r="L23" s="684"/>
      <c r="M23" s="686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</row>
    <row r="24" spans="1:169" s="45" customFormat="1" ht="13.5" customHeight="1" x14ac:dyDescent="0.2">
      <c r="A24" s="673"/>
      <c r="B24" s="673"/>
      <c r="C24" s="675"/>
      <c r="D24" s="677"/>
      <c r="E24" s="679"/>
      <c r="F24" s="685"/>
      <c r="G24" s="485"/>
      <c r="H24" s="684"/>
      <c r="I24" s="684"/>
      <c r="J24" s="684"/>
      <c r="K24" s="684"/>
      <c r="L24" s="684"/>
      <c r="M24" s="686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</row>
    <row r="25" spans="1:169" x14ac:dyDescent="0.25">
      <c r="A25" s="673"/>
      <c r="B25" s="673"/>
      <c r="C25" s="675"/>
      <c r="D25" s="677"/>
      <c r="E25" s="679"/>
      <c r="F25" s="685"/>
      <c r="G25" s="485"/>
      <c r="H25" s="684"/>
      <c r="I25" s="684"/>
      <c r="J25" s="684"/>
      <c r="K25" s="684"/>
      <c r="L25" s="684"/>
      <c r="M25" s="686"/>
      <c r="N25" s="53"/>
      <c r="O25" s="53"/>
    </row>
    <row r="26" spans="1:169" x14ac:dyDescent="0.25">
      <c r="A26" s="673"/>
      <c r="B26" s="673"/>
      <c r="C26" s="675"/>
      <c r="D26" s="677"/>
      <c r="E26" s="679"/>
      <c r="F26" s="685"/>
      <c r="G26" s="485"/>
      <c r="H26" s="684"/>
      <c r="I26" s="684"/>
      <c r="J26" s="684"/>
      <c r="K26" s="684"/>
      <c r="L26" s="684"/>
      <c r="M26" s="686"/>
      <c r="N26" s="53"/>
      <c r="O26" s="53"/>
    </row>
    <row r="27" spans="1:169" x14ac:dyDescent="0.25">
      <c r="A27" s="673"/>
      <c r="B27" s="673"/>
      <c r="C27" s="675"/>
      <c r="D27" s="677"/>
      <c r="E27" s="679"/>
      <c r="F27" s="685"/>
      <c r="G27" s="485"/>
      <c r="H27" s="684"/>
      <c r="I27" s="684"/>
      <c r="J27" s="684"/>
      <c r="K27" s="684"/>
      <c r="L27" s="684"/>
      <c r="M27" s="686"/>
      <c r="N27" s="53"/>
      <c r="O27" s="53"/>
    </row>
    <row r="28" spans="1:169" x14ac:dyDescent="0.25">
      <c r="A28" s="673"/>
      <c r="B28" s="673"/>
      <c r="C28" s="675"/>
      <c r="D28" s="677"/>
      <c r="E28" s="679"/>
      <c r="F28" s="685"/>
      <c r="G28" s="485"/>
      <c r="H28" s="684"/>
      <c r="I28" s="684"/>
      <c r="J28" s="684"/>
      <c r="K28" s="684"/>
      <c r="L28" s="684"/>
      <c r="M28" s="686"/>
      <c r="N28" s="53"/>
      <c r="O28" s="53"/>
    </row>
    <row r="29" spans="1:169" ht="15.75" thickBot="1" x14ac:dyDescent="0.3">
      <c r="A29" s="674"/>
      <c r="B29" s="674"/>
      <c r="C29" s="675"/>
      <c r="D29" s="677"/>
      <c r="E29" s="679"/>
      <c r="F29" s="685"/>
      <c r="G29" s="485"/>
      <c r="H29" s="684"/>
      <c r="I29" s="684"/>
      <c r="J29" s="684"/>
      <c r="K29" s="684"/>
      <c r="L29" s="684"/>
      <c r="M29" s="686"/>
      <c r="N29" s="53"/>
      <c r="O29" s="53"/>
    </row>
    <row r="30" spans="1:169" s="45" customFormat="1" ht="12.75" customHeight="1" x14ac:dyDescent="0.2">
      <c r="A30" s="672">
        <f>'7- Mapa Final'!A60</f>
        <v>6</v>
      </c>
      <c r="B30" s="672" t="str">
        <f>'7- Mapa Final'!B30</f>
        <v>Inexactitud o inoportunidad en el reparto de procesos.</v>
      </c>
      <c r="C30" s="675" t="str">
        <f>'7- Mapa Final'!C30</f>
        <v>Posibilidad de no realizar, no hacerlo  oportunamente, no aplicar la normatividad para realizar el reparto.</v>
      </c>
      <c r="D30" s="676" t="str">
        <f>'7- Mapa Final'!J30</f>
        <v>Muy Baja - 1</v>
      </c>
      <c r="E30" s="678" t="str">
        <f>'7- Mapa Final'!K30</f>
        <v>Menor - 2</v>
      </c>
      <c r="F30" s="685" t="str">
        <f>'7- Mapa Final'!M30</f>
        <v>Bajo - 2</v>
      </c>
      <c r="G30" s="485" t="s">
        <v>427</v>
      </c>
      <c r="H30" s="684"/>
      <c r="I30" s="684"/>
      <c r="J30" s="684"/>
      <c r="K30" s="684"/>
      <c r="L30" s="684"/>
      <c r="M30" s="686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</row>
    <row r="31" spans="1:169" s="45" customFormat="1" ht="12.75" customHeight="1" x14ac:dyDescent="0.2">
      <c r="A31" s="673"/>
      <c r="B31" s="673"/>
      <c r="C31" s="675"/>
      <c r="D31" s="677"/>
      <c r="E31" s="679"/>
      <c r="F31" s="685"/>
      <c r="G31" s="485"/>
      <c r="H31" s="684"/>
      <c r="I31" s="684"/>
      <c r="J31" s="684"/>
      <c r="K31" s="684"/>
      <c r="L31" s="684"/>
      <c r="M31" s="686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</row>
    <row r="32" spans="1:169" s="45" customFormat="1" ht="12.75" customHeight="1" x14ac:dyDescent="0.2">
      <c r="A32" s="673"/>
      <c r="B32" s="673"/>
      <c r="C32" s="675"/>
      <c r="D32" s="677"/>
      <c r="E32" s="679"/>
      <c r="F32" s="685"/>
      <c r="G32" s="485"/>
      <c r="H32" s="684"/>
      <c r="I32" s="684"/>
      <c r="J32" s="684"/>
      <c r="K32" s="684"/>
      <c r="L32" s="684"/>
      <c r="M32" s="686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</row>
    <row r="33" spans="1:169" s="45" customFormat="1" ht="12.75" customHeight="1" x14ac:dyDescent="0.2">
      <c r="A33" s="673"/>
      <c r="B33" s="673"/>
      <c r="C33" s="675"/>
      <c r="D33" s="677"/>
      <c r="E33" s="679"/>
      <c r="F33" s="685"/>
      <c r="G33" s="485"/>
      <c r="H33" s="684"/>
      <c r="I33" s="684"/>
      <c r="J33" s="684"/>
      <c r="K33" s="684"/>
      <c r="L33" s="684"/>
      <c r="M33" s="686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</row>
    <row r="34" spans="1:169" s="45" customFormat="1" ht="13.5" customHeight="1" x14ac:dyDescent="0.2">
      <c r="A34" s="673"/>
      <c r="B34" s="673"/>
      <c r="C34" s="675"/>
      <c r="D34" s="677"/>
      <c r="E34" s="679"/>
      <c r="F34" s="685"/>
      <c r="G34" s="485"/>
      <c r="H34" s="684"/>
      <c r="I34" s="684"/>
      <c r="J34" s="684"/>
      <c r="K34" s="684"/>
      <c r="L34" s="684"/>
      <c r="M34" s="686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</row>
    <row r="35" spans="1:169" x14ac:dyDescent="0.25">
      <c r="A35" s="673"/>
      <c r="B35" s="673"/>
      <c r="C35" s="675"/>
      <c r="D35" s="677"/>
      <c r="E35" s="679"/>
      <c r="F35" s="685"/>
      <c r="G35" s="485"/>
      <c r="H35" s="684"/>
      <c r="I35" s="684"/>
      <c r="J35" s="684"/>
      <c r="K35" s="684"/>
      <c r="L35" s="684"/>
      <c r="M35" s="686"/>
      <c r="N35" s="53"/>
      <c r="O35" s="53"/>
    </row>
    <row r="36" spans="1:169" x14ac:dyDescent="0.25">
      <c r="A36" s="673"/>
      <c r="B36" s="673"/>
      <c r="C36" s="675"/>
      <c r="D36" s="677"/>
      <c r="E36" s="679"/>
      <c r="F36" s="685"/>
      <c r="G36" s="485"/>
      <c r="H36" s="684"/>
      <c r="I36" s="684"/>
      <c r="J36" s="684"/>
      <c r="K36" s="684"/>
      <c r="L36" s="684"/>
      <c r="M36" s="686"/>
      <c r="N36" s="53"/>
      <c r="O36" s="53"/>
    </row>
    <row r="37" spans="1:169" x14ac:dyDescent="0.25">
      <c r="A37" s="673"/>
      <c r="B37" s="673"/>
      <c r="C37" s="675"/>
      <c r="D37" s="677"/>
      <c r="E37" s="679"/>
      <c r="F37" s="685"/>
      <c r="G37" s="485"/>
      <c r="H37" s="684"/>
      <c r="I37" s="684"/>
      <c r="J37" s="684"/>
      <c r="K37" s="684"/>
      <c r="L37" s="684"/>
      <c r="M37" s="686"/>
      <c r="N37" s="53"/>
      <c r="O37" s="53"/>
    </row>
    <row r="38" spans="1:169" x14ac:dyDescent="0.25">
      <c r="A38" s="673"/>
      <c r="B38" s="673"/>
      <c r="C38" s="675"/>
      <c r="D38" s="677"/>
      <c r="E38" s="679"/>
      <c r="F38" s="685"/>
      <c r="G38" s="485"/>
      <c r="H38" s="684"/>
      <c r="I38" s="684"/>
      <c r="J38" s="684"/>
      <c r="K38" s="684"/>
      <c r="L38" s="684"/>
      <c r="M38" s="686"/>
      <c r="N38" s="53"/>
      <c r="O38" s="53"/>
    </row>
    <row r="39" spans="1:169" ht="15.75" thickBot="1" x14ac:dyDescent="0.3">
      <c r="A39" s="674"/>
      <c r="B39" s="674"/>
      <c r="C39" s="675"/>
      <c r="D39" s="677"/>
      <c r="E39" s="679"/>
      <c r="F39" s="685"/>
      <c r="G39" s="485"/>
      <c r="H39" s="684"/>
      <c r="I39" s="684"/>
      <c r="J39" s="684"/>
      <c r="K39" s="684"/>
      <c r="L39" s="684"/>
      <c r="M39" s="686"/>
      <c r="N39" s="53"/>
      <c r="O39" s="53"/>
    </row>
    <row r="40" spans="1:169" s="45" customFormat="1" ht="12.75" customHeight="1" x14ac:dyDescent="0.2">
      <c r="A40" s="672">
        <f>'7- Mapa Final'!A70</f>
        <v>7</v>
      </c>
      <c r="B40" s="672" t="str">
        <f>'7- Mapa Final'!B40</f>
        <v xml:space="preserve"> Emitir notificaciones judiciales inexactas o extemporáneas </v>
      </c>
      <c r="C40" s="675" t="str">
        <f>'7- Mapa Final'!C40</f>
        <v xml:space="preserve">Posibilidad de afectación en la Prestación del Servicio de Justicia debido a la no citación de las parte interesada. </v>
      </c>
      <c r="D40" s="676" t="str">
        <f>'7- Mapa Final'!J40</f>
        <v>Media - 3</v>
      </c>
      <c r="E40" s="678" t="str">
        <f>'7- Mapa Final'!K40</f>
        <v>Menor - 2</v>
      </c>
      <c r="F40" s="685" t="str">
        <f>'7- Mapa Final'!M40</f>
        <v>Moderado - 6</v>
      </c>
      <c r="G40" s="485" t="s">
        <v>427</v>
      </c>
      <c r="H40" s="684"/>
      <c r="I40" s="684"/>
      <c r="J40" s="684"/>
      <c r="K40" s="684"/>
      <c r="L40" s="684"/>
      <c r="M40" s="686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</row>
    <row r="41" spans="1:169" s="45" customFormat="1" ht="12.75" customHeight="1" x14ac:dyDescent="0.2">
      <c r="A41" s="673"/>
      <c r="B41" s="673"/>
      <c r="C41" s="675"/>
      <c r="D41" s="677"/>
      <c r="E41" s="679"/>
      <c r="F41" s="685"/>
      <c r="G41" s="485"/>
      <c r="H41" s="684"/>
      <c r="I41" s="684"/>
      <c r="J41" s="684"/>
      <c r="K41" s="684"/>
      <c r="L41" s="684"/>
      <c r="M41" s="686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</row>
    <row r="42" spans="1:169" s="45" customFormat="1" ht="12.75" customHeight="1" x14ac:dyDescent="0.2">
      <c r="A42" s="673"/>
      <c r="B42" s="673"/>
      <c r="C42" s="675"/>
      <c r="D42" s="677"/>
      <c r="E42" s="679"/>
      <c r="F42" s="685"/>
      <c r="G42" s="485"/>
      <c r="H42" s="684"/>
      <c r="I42" s="684"/>
      <c r="J42" s="684"/>
      <c r="K42" s="684"/>
      <c r="L42" s="684"/>
      <c r="M42" s="686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</row>
    <row r="43" spans="1:169" s="45" customFormat="1" ht="12.75" customHeight="1" x14ac:dyDescent="0.2">
      <c r="A43" s="673"/>
      <c r="B43" s="673"/>
      <c r="C43" s="675"/>
      <c r="D43" s="677"/>
      <c r="E43" s="679"/>
      <c r="F43" s="685"/>
      <c r="G43" s="485"/>
      <c r="H43" s="684"/>
      <c r="I43" s="684"/>
      <c r="J43" s="684"/>
      <c r="K43" s="684"/>
      <c r="L43" s="684"/>
      <c r="M43" s="686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  <c r="DB43" s="53"/>
      <c r="DC43" s="53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3"/>
      <c r="FK43" s="53"/>
      <c r="FL43" s="53"/>
      <c r="FM43" s="53"/>
    </row>
    <row r="44" spans="1:169" s="45" customFormat="1" ht="13.5" customHeight="1" x14ac:dyDescent="0.2">
      <c r="A44" s="673"/>
      <c r="B44" s="673"/>
      <c r="C44" s="675"/>
      <c r="D44" s="677"/>
      <c r="E44" s="679"/>
      <c r="F44" s="685"/>
      <c r="G44" s="485"/>
      <c r="H44" s="684"/>
      <c r="I44" s="684"/>
      <c r="J44" s="684"/>
      <c r="K44" s="684"/>
      <c r="L44" s="684"/>
      <c r="M44" s="686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A44" s="53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3"/>
      <c r="FK44" s="53"/>
      <c r="FL44" s="53"/>
      <c r="FM44" s="53"/>
    </row>
    <row r="45" spans="1:169" x14ac:dyDescent="0.25">
      <c r="A45" s="673"/>
      <c r="B45" s="673"/>
      <c r="C45" s="675"/>
      <c r="D45" s="677"/>
      <c r="E45" s="679"/>
      <c r="F45" s="685"/>
      <c r="G45" s="485"/>
      <c r="H45" s="684"/>
      <c r="I45" s="684"/>
      <c r="J45" s="684"/>
      <c r="K45" s="684"/>
      <c r="L45" s="684"/>
      <c r="M45" s="686"/>
      <c r="N45" s="53"/>
      <c r="O45" s="53"/>
    </row>
    <row r="46" spans="1:169" x14ac:dyDescent="0.25">
      <c r="A46" s="673"/>
      <c r="B46" s="673"/>
      <c r="C46" s="675"/>
      <c r="D46" s="677"/>
      <c r="E46" s="679"/>
      <c r="F46" s="685"/>
      <c r="G46" s="485"/>
      <c r="H46" s="684"/>
      <c r="I46" s="684"/>
      <c r="J46" s="684"/>
      <c r="K46" s="684"/>
      <c r="L46" s="684"/>
      <c r="M46" s="686"/>
      <c r="N46" s="53"/>
      <c r="O46" s="53"/>
    </row>
    <row r="47" spans="1:169" x14ac:dyDescent="0.25">
      <c r="A47" s="673"/>
      <c r="B47" s="673"/>
      <c r="C47" s="675"/>
      <c r="D47" s="677"/>
      <c r="E47" s="679"/>
      <c r="F47" s="685"/>
      <c r="G47" s="485"/>
      <c r="H47" s="684"/>
      <c r="I47" s="684"/>
      <c r="J47" s="684"/>
      <c r="K47" s="684"/>
      <c r="L47" s="684"/>
      <c r="M47" s="686"/>
      <c r="N47" s="53"/>
      <c r="O47" s="53"/>
    </row>
    <row r="48" spans="1:169" x14ac:dyDescent="0.25">
      <c r="A48" s="673"/>
      <c r="B48" s="673"/>
      <c r="C48" s="675"/>
      <c r="D48" s="677"/>
      <c r="E48" s="679"/>
      <c r="F48" s="685"/>
      <c r="G48" s="485"/>
      <c r="H48" s="684"/>
      <c r="I48" s="684"/>
      <c r="J48" s="684"/>
      <c r="K48" s="684"/>
      <c r="L48" s="684"/>
      <c r="M48" s="686"/>
      <c r="N48" s="53"/>
      <c r="O48" s="53"/>
    </row>
    <row r="49" spans="1:15" ht="15.75" thickBot="1" x14ac:dyDescent="0.3">
      <c r="A49" s="674"/>
      <c r="B49" s="674"/>
      <c r="C49" s="675"/>
      <c r="D49" s="677"/>
      <c r="E49" s="679"/>
      <c r="F49" s="685"/>
      <c r="G49" s="485"/>
      <c r="H49" s="684"/>
      <c r="I49" s="684"/>
      <c r="J49" s="684"/>
      <c r="K49" s="684"/>
      <c r="L49" s="684"/>
      <c r="M49" s="686"/>
      <c r="N49" s="53"/>
      <c r="O49" s="53"/>
    </row>
    <row r="50" spans="1:15" ht="15" customHeight="1" x14ac:dyDescent="0.25">
      <c r="A50" s="672">
        <f>'7- Mapa Final'!A80</f>
        <v>8</v>
      </c>
      <c r="B50" s="672" t="str">
        <f>'7- Mapa Final'!B50</f>
        <v>Pérdida de documentos</v>
      </c>
      <c r="C50" s="675" t="str">
        <f>'7- Mapa Final'!C50</f>
        <v>Extravío de documentos temporal o definitivo de los procesos judiciales</v>
      </c>
      <c r="D50" s="676" t="str">
        <f>'7- Mapa Final'!J50</f>
        <v>Media - 3</v>
      </c>
      <c r="E50" s="678" t="str">
        <f>'7- Mapa Final'!K50</f>
        <v>Menor - 2</v>
      </c>
      <c r="F50" s="685" t="str">
        <f>'7- Mapa Final'!M50</f>
        <v>Moderado - 6</v>
      </c>
      <c r="G50" s="485" t="s">
        <v>427</v>
      </c>
      <c r="H50" s="684"/>
      <c r="I50" s="684"/>
      <c r="J50" s="684"/>
      <c r="K50" s="684"/>
      <c r="L50" s="684"/>
      <c r="M50" s="686"/>
    </row>
    <row r="51" spans="1:15" x14ac:dyDescent="0.25">
      <c r="A51" s="673"/>
      <c r="B51" s="673"/>
      <c r="C51" s="675"/>
      <c r="D51" s="677"/>
      <c r="E51" s="679"/>
      <c r="F51" s="685"/>
      <c r="G51" s="485"/>
      <c r="H51" s="684"/>
      <c r="I51" s="684"/>
      <c r="J51" s="684"/>
      <c r="K51" s="684"/>
      <c r="L51" s="684"/>
      <c r="M51" s="686"/>
    </row>
    <row r="52" spans="1:15" x14ac:dyDescent="0.25">
      <c r="A52" s="673"/>
      <c r="B52" s="673"/>
      <c r="C52" s="675"/>
      <c r="D52" s="677"/>
      <c r="E52" s="679"/>
      <c r="F52" s="685"/>
      <c r="G52" s="485"/>
      <c r="H52" s="684"/>
      <c r="I52" s="684"/>
      <c r="J52" s="684"/>
      <c r="K52" s="684"/>
      <c r="L52" s="684"/>
      <c r="M52" s="686"/>
    </row>
    <row r="53" spans="1:15" x14ac:dyDescent="0.25">
      <c r="A53" s="673"/>
      <c r="B53" s="673"/>
      <c r="C53" s="675"/>
      <c r="D53" s="677"/>
      <c r="E53" s="679"/>
      <c r="F53" s="685"/>
      <c r="G53" s="485"/>
      <c r="H53" s="684"/>
      <c r="I53" s="684"/>
      <c r="J53" s="684"/>
      <c r="K53" s="684"/>
      <c r="L53" s="684"/>
      <c r="M53" s="686"/>
    </row>
    <row r="54" spans="1:15" x14ac:dyDescent="0.25">
      <c r="A54" s="673"/>
      <c r="B54" s="673"/>
      <c r="C54" s="675"/>
      <c r="D54" s="677"/>
      <c r="E54" s="679"/>
      <c r="F54" s="685"/>
      <c r="G54" s="485"/>
      <c r="H54" s="684"/>
      <c r="I54" s="684"/>
      <c r="J54" s="684"/>
      <c r="K54" s="684"/>
      <c r="L54" s="684"/>
      <c r="M54" s="686"/>
    </row>
    <row r="55" spans="1:15" x14ac:dyDescent="0.25">
      <c r="A55" s="673"/>
      <c r="B55" s="673"/>
      <c r="C55" s="675"/>
      <c r="D55" s="677"/>
      <c r="E55" s="679"/>
      <c r="F55" s="685"/>
      <c r="G55" s="485"/>
      <c r="H55" s="684"/>
      <c r="I55" s="684"/>
      <c r="J55" s="684"/>
      <c r="K55" s="684"/>
      <c r="L55" s="684"/>
      <c r="M55" s="686"/>
    </row>
    <row r="56" spans="1:15" x14ac:dyDescent="0.25">
      <c r="A56" s="673"/>
      <c r="B56" s="673"/>
      <c r="C56" s="675"/>
      <c r="D56" s="677"/>
      <c r="E56" s="679"/>
      <c r="F56" s="685"/>
      <c r="G56" s="485"/>
      <c r="H56" s="684"/>
      <c r="I56" s="684"/>
      <c r="J56" s="684"/>
      <c r="K56" s="684"/>
      <c r="L56" s="684"/>
      <c r="M56" s="686"/>
    </row>
    <row r="57" spans="1:15" x14ac:dyDescent="0.25">
      <c r="A57" s="673"/>
      <c r="B57" s="673"/>
      <c r="C57" s="675"/>
      <c r="D57" s="677"/>
      <c r="E57" s="679"/>
      <c r="F57" s="685"/>
      <c r="G57" s="485"/>
      <c r="H57" s="684"/>
      <c r="I57" s="684"/>
      <c r="J57" s="684"/>
      <c r="K57" s="684"/>
      <c r="L57" s="684"/>
      <c r="M57" s="686"/>
    </row>
    <row r="58" spans="1:15" x14ac:dyDescent="0.25">
      <c r="A58" s="673"/>
      <c r="B58" s="673"/>
      <c r="C58" s="675"/>
      <c r="D58" s="677"/>
      <c r="E58" s="679"/>
      <c r="F58" s="685"/>
      <c r="G58" s="485"/>
      <c r="H58" s="684"/>
      <c r="I58" s="684"/>
      <c r="J58" s="684"/>
      <c r="K58" s="684"/>
      <c r="L58" s="684"/>
      <c r="M58" s="686"/>
    </row>
    <row r="59" spans="1:15" ht="15.75" thickBot="1" x14ac:dyDescent="0.3">
      <c r="A59" s="674"/>
      <c r="B59" s="674"/>
      <c r="C59" s="675"/>
      <c r="D59" s="677"/>
      <c r="E59" s="679"/>
      <c r="F59" s="685"/>
      <c r="G59" s="485"/>
      <c r="H59" s="684"/>
      <c r="I59" s="684"/>
      <c r="J59" s="684"/>
      <c r="K59" s="684"/>
      <c r="L59" s="684"/>
      <c r="M59" s="686"/>
    </row>
    <row r="60" spans="1:15" ht="15" customHeight="1" x14ac:dyDescent="0.25">
      <c r="A60" s="672">
        <f>'7- Mapa Final'!A90</f>
        <v>0</v>
      </c>
      <c r="B60" s="695" t="str">
        <f>'7- Mapa Final'!B40</f>
        <v xml:space="preserve"> Emitir notificaciones judiciales inexactas o extemporáneas </v>
      </c>
      <c r="C60" s="698" t="str">
        <f>'7- Mapa Final'!C40</f>
        <v xml:space="preserve">Posibilidad de afectación en la Prestación del Servicio de Justicia debido a la no citación de las parte interesada. </v>
      </c>
      <c r="D60" s="676" t="str">
        <f>'7- Mapa Final'!J60</f>
        <v>Alta - 4</v>
      </c>
      <c r="E60" s="678" t="str">
        <f>'7- Mapa Final'!K60</f>
        <v>Menor - 2</v>
      </c>
      <c r="F60" s="685" t="str">
        <f>'7- Mapa Final'!M60</f>
        <v>Moderado - 8</v>
      </c>
      <c r="G60" s="485" t="s">
        <v>427</v>
      </c>
      <c r="H60" s="700"/>
      <c r="I60" s="700"/>
      <c r="J60" s="700"/>
      <c r="K60" s="700"/>
      <c r="L60" s="700"/>
      <c r="M60" s="703"/>
    </row>
    <row r="61" spans="1:15" x14ac:dyDescent="0.25">
      <c r="A61" s="673"/>
      <c r="B61" s="696"/>
      <c r="C61" s="673"/>
      <c r="D61" s="677"/>
      <c r="E61" s="679"/>
      <c r="F61" s="685"/>
      <c r="G61" s="485"/>
      <c r="H61" s="701"/>
      <c r="I61" s="701"/>
      <c r="J61" s="701"/>
      <c r="K61" s="701"/>
      <c r="L61" s="701"/>
      <c r="M61" s="704"/>
    </row>
    <row r="62" spans="1:15" x14ac:dyDescent="0.25">
      <c r="A62" s="673"/>
      <c r="B62" s="696"/>
      <c r="C62" s="673"/>
      <c r="D62" s="677"/>
      <c r="E62" s="679"/>
      <c r="F62" s="685"/>
      <c r="G62" s="485"/>
      <c r="H62" s="701"/>
      <c r="I62" s="701"/>
      <c r="J62" s="701"/>
      <c r="K62" s="701"/>
      <c r="L62" s="701"/>
      <c r="M62" s="704"/>
    </row>
    <row r="63" spans="1:15" x14ac:dyDescent="0.25">
      <c r="A63" s="673"/>
      <c r="B63" s="696"/>
      <c r="C63" s="673"/>
      <c r="D63" s="677"/>
      <c r="E63" s="679"/>
      <c r="F63" s="685"/>
      <c r="G63" s="485"/>
      <c r="H63" s="701"/>
      <c r="I63" s="701"/>
      <c r="J63" s="701"/>
      <c r="K63" s="701"/>
      <c r="L63" s="701"/>
      <c r="M63" s="704"/>
    </row>
    <row r="64" spans="1:15" x14ac:dyDescent="0.25">
      <c r="A64" s="673"/>
      <c r="B64" s="696"/>
      <c r="C64" s="673"/>
      <c r="D64" s="677"/>
      <c r="E64" s="679"/>
      <c r="F64" s="685"/>
      <c r="G64" s="485"/>
      <c r="H64" s="701"/>
      <c r="I64" s="701"/>
      <c r="J64" s="701"/>
      <c r="K64" s="701"/>
      <c r="L64" s="701"/>
      <c r="M64" s="704"/>
    </row>
    <row r="65" spans="1:13" x14ac:dyDescent="0.25">
      <c r="A65" s="673"/>
      <c r="B65" s="696"/>
      <c r="C65" s="673"/>
      <c r="D65" s="677"/>
      <c r="E65" s="679"/>
      <c r="F65" s="685"/>
      <c r="G65" s="485"/>
      <c r="H65" s="701"/>
      <c r="I65" s="701"/>
      <c r="J65" s="701"/>
      <c r="K65" s="701"/>
      <c r="L65" s="701"/>
      <c r="M65" s="704"/>
    </row>
    <row r="66" spans="1:13" x14ac:dyDescent="0.25">
      <c r="A66" s="673"/>
      <c r="B66" s="696"/>
      <c r="C66" s="673"/>
      <c r="D66" s="677"/>
      <c r="E66" s="679"/>
      <c r="F66" s="685"/>
      <c r="G66" s="485"/>
      <c r="H66" s="701"/>
      <c r="I66" s="701"/>
      <c r="J66" s="701"/>
      <c r="K66" s="701"/>
      <c r="L66" s="701"/>
      <c r="M66" s="704"/>
    </row>
    <row r="67" spans="1:13" x14ac:dyDescent="0.25">
      <c r="A67" s="673"/>
      <c r="B67" s="696"/>
      <c r="C67" s="673"/>
      <c r="D67" s="677"/>
      <c r="E67" s="679"/>
      <c r="F67" s="685"/>
      <c r="G67" s="485"/>
      <c r="H67" s="701"/>
      <c r="I67" s="701"/>
      <c r="J67" s="701"/>
      <c r="K67" s="701"/>
      <c r="L67" s="701"/>
      <c r="M67" s="704"/>
    </row>
    <row r="68" spans="1:13" x14ac:dyDescent="0.25">
      <c r="A68" s="673"/>
      <c r="B68" s="696"/>
      <c r="C68" s="673"/>
      <c r="D68" s="677"/>
      <c r="E68" s="679"/>
      <c r="F68" s="685"/>
      <c r="G68" s="485"/>
      <c r="H68" s="701"/>
      <c r="I68" s="701"/>
      <c r="J68" s="701"/>
      <c r="K68" s="701"/>
      <c r="L68" s="701"/>
      <c r="M68" s="704"/>
    </row>
    <row r="69" spans="1:13" ht="15.75" thickBot="1" x14ac:dyDescent="0.3">
      <c r="A69" s="674"/>
      <c r="B69" s="697"/>
      <c r="C69" s="699"/>
      <c r="D69" s="677"/>
      <c r="E69" s="679"/>
      <c r="F69" s="685"/>
      <c r="G69" s="485"/>
      <c r="H69" s="702"/>
      <c r="I69" s="702"/>
      <c r="J69" s="702"/>
      <c r="K69" s="702"/>
      <c r="L69" s="702"/>
      <c r="M69" s="705"/>
    </row>
    <row r="70" spans="1:13" ht="15" customHeight="1" x14ac:dyDescent="0.25">
      <c r="A70" s="672">
        <f>'7- Mapa Final'!A100</f>
        <v>0</v>
      </c>
      <c r="B70" s="695" t="str">
        <f>'7- Mapa Final'!B50</f>
        <v>Pérdida de documentos</v>
      </c>
      <c r="C70" s="698" t="str">
        <f>'7- Mapa Final'!C50</f>
        <v>Extravío de documentos temporal o definitivo de los procesos judiciales</v>
      </c>
      <c r="D70" s="676" t="str">
        <f>'7- Mapa Final'!J70</f>
        <v>Media - 3</v>
      </c>
      <c r="E70" s="678" t="str">
        <f>'7- Mapa Final'!K70</f>
        <v>Moderado - 3</v>
      </c>
      <c r="F70" s="685" t="str">
        <f>'7- Mapa Final'!M70</f>
        <v>Moderado - 9</v>
      </c>
      <c r="G70" s="485" t="s">
        <v>427</v>
      </c>
      <c r="H70" s="706"/>
      <c r="I70" s="706"/>
      <c r="J70" s="706"/>
      <c r="K70" s="706"/>
      <c r="L70" s="706"/>
      <c r="M70" s="707"/>
    </row>
    <row r="71" spans="1:13" x14ac:dyDescent="0.25">
      <c r="A71" s="673"/>
      <c r="B71" s="696"/>
      <c r="C71" s="673"/>
      <c r="D71" s="677"/>
      <c r="E71" s="679"/>
      <c r="F71" s="685"/>
      <c r="G71" s="485"/>
      <c r="H71" s="701"/>
      <c r="I71" s="701"/>
      <c r="J71" s="701"/>
      <c r="K71" s="701"/>
      <c r="L71" s="701"/>
      <c r="M71" s="704"/>
    </row>
    <row r="72" spans="1:13" x14ac:dyDescent="0.25">
      <c r="A72" s="673"/>
      <c r="B72" s="696"/>
      <c r="C72" s="673"/>
      <c r="D72" s="677"/>
      <c r="E72" s="679"/>
      <c r="F72" s="685"/>
      <c r="G72" s="485"/>
      <c r="H72" s="701"/>
      <c r="I72" s="701"/>
      <c r="J72" s="701"/>
      <c r="K72" s="701"/>
      <c r="L72" s="701"/>
      <c r="M72" s="704"/>
    </row>
    <row r="73" spans="1:13" x14ac:dyDescent="0.25">
      <c r="A73" s="673"/>
      <c r="B73" s="696"/>
      <c r="C73" s="673"/>
      <c r="D73" s="677"/>
      <c r="E73" s="679"/>
      <c r="F73" s="685"/>
      <c r="G73" s="485"/>
      <c r="H73" s="701"/>
      <c r="I73" s="701"/>
      <c r="J73" s="701"/>
      <c r="K73" s="701"/>
      <c r="L73" s="701"/>
      <c r="M73" s="704"/>
    </row>
    <row r="74" spans="1:13" x14ac:dyDescent="0.25">
      <c r="A74" s="673"/>
      <c r="B74" s="696"/>
      <c r="C74" s="673"/>
      <c r="D74" s="677"/>
      <c r="E74" s="679"/>
      <c r="F74" s="685"/>
      <c r="G74" s="485"/>
      <c r="H74" s="701"/>
      <c r="I74" s="701"/>
      <c r="J74" s="701"/>
      <c r="K74" s="701"/>
      <c r="L74" s="701"/>
      <c r="M74" s="704"/>
    </row>
    <row r="75" spans="1:13" x14ac:dyDescent="0.25">
      <c r="A75" s="673"/>
      <c r="B75" s="696"/>
      <c r="C75" s="673"/>
      <c r="D75" s="677"/>
      <c r="E75" s="679"/>
      <c r="F75" s="685"/>
      <c r="G75" s="485"/>
      <c r="H75" s="701"/>
      <c r="I75" s="701"/>
      <c r="J75" s="701"/>
      <c r="K75" s="701"/>
      <c r="L75" s="701"/>
      <c r="M75" s="704"/>
    </row>
    <row r="76" spans="1:13" x14ac:dyDescent="0.25">
      <c r="A76" s="673"/>
      <c r="B76" s="696"/>
      <c r="C76" s="673"/>
      <c r="D76" s="677"/>
      <c r="E76" s="679"/>
      <c r="F76" s="685"/>
      <c r="G76" s="485"/>
      <c r="H76" s="701"/>
      <c r="I76" s="701"/>
      <c r="J76" s="701"/>
      <c r="K76" s="701"/>
      <c r="L76" s="701"/>
      <c r="M76" s="704"/>
    </row>
    <row r="77" spans="1:13" x14ac:dyDescent="0.25">
      <c r="A77" s="673"/>
      <c r="B77" s="696"/>
      <c r="C77" s="673"/>
      <c r="D77" s="677"/>
      <c r="E77" s="679"/>
      <c r="F77" s="685"/>
      <c r="G77" s="485"/>
      <c r="H77" s="701"/>
      <c r="I77" s="701"/>
      <c r="J77" s="701"/>
      <c r="K77" s="701"/>
      <c r="L77" s="701"/>
      <c r="M77" s="704"/>
    </row>
    <row r="78" spans="1:13" x14ac:dyDescent="0.25">
      <c r="A78" s="673"/>
      <c r="B78" s="696"/>
      <c r="C78" s="673"/>
      <c r="D78" s="677"/>
      <c r="E78" s="679"/>
      <c r="F78" s="685"/>
      <c r="G78" s="485"/>
      <c r="H78" s="701"/>
      <c r="I78" s="701"/>
      <c r="J78" s="701"/>
      <c r="K78" s="701"/>
      <c r="L78" s="701"/>
      <c r="M78" s="704"/>
    </row>
    <row r="79" spans="1:13" ht="15.75" thickBot="1" x14ac:dyDescent="0.3">
      <c r="A79" s="674"/>
      <c r="B79" s="697"/>
      <c r="C79" s="699"/>
      <c r="D79" s="677"/>
      <c r="E79" s="679"/>
      <c r="F79" s="685"/>
      <c r="G79" s="485"/>
      <c r="H79" s="702"/>
      <c r="I79" s="702"/>
      <c r="J79" s="702"/>
      <c r="K79" s="702"/>
      <c r="L79" s="702"/>
      <c r="M79" s="705"/>
    </row>
    <row r="80" spans="1:13" ht="15" customHeight="1" x14ac:dyDescent="0.25">
      <c r="A80" s="672">
        <f>'7- Mapa Final'!A110</f>
        <v>0</v>
      </c>
      <c r="B80" s="695" t="str">
        <f>'7- Mapa Final'!B60</f>
        <v xml:space="preserve">Afectaciones ambientales </v>
      </c>
      <c r="C80" s="698" t="str">
        <f>'7- Mapa Final'!C60</f>
        <v>Se tienen   afectaciones ambientales que generen impactos negativos en el entorno</v>
      </c>
      <c r="D80" s="676">
        <f>'7- Mapa Final'!J80</f>
        <v>0</v>
      </c>
      <c r="E80" s="678">
        <f>'7- Mapa Final'!K80</f>
        <v>0</v>
      </c>
      <c r="F80" s="685">
        <f>'7- Mapa Final'!M80</f>
        <v>0</v>
      </c>
      <c r="G80" s="485" t="s">
        <v>427</v>
      </c>
      <c r="H80" s="706"/>
      <c r="I80" s="706"/>
      <c r="J80" s="706"/>
      <c r="K80" s="706"/>
      <c r="L80" s="706"/>
      <c r="M80" s="707"/>
    </row>
    <row r="81" spans="1:13" x14ac:dyDescent="0.25">
      <c r="A81" s="673"/>
      <c r="B81" s="696"/>
      <c r="C81" s="673"/>
      <c r="D81" s="677"/>
      <c r="E81" s="679"/>
      <c r="F81" s="685"/>
      <c r="G81" s="485"/>
      <c r="H81" s="701"/>
      <c r="I81" s="701"/>
      <c r="J81" s="701"/>
      <c r="K81" s="701"/>
      <c r="L81" s="701"/>
      <c r="M81" s="704"/>
    </row>
    <row r="82" spans="1:13" x14ac:dyDescent="0.25">
      <c r="A82" s="673"/>
      <c r="B82" s="696"/>
      <c r="C82" s="673"/>
      <c r="D82" s="677"/>
      <c r="E82" s="679"/>
      <c r="F82" s="685"/>
      <c r="G82" s="485"/>
      <c r="H82" s="701"/>
      <c r="I82" s="701"/>
      <c r="J82" s="701"/>
      <c r="K82" s="701"/>
      <c r="L82" s="701"/>
      <c r="M82" s="704"/>
    </row>
    <row r="83" spans="1:13" x14ac:dyDescent="0.25">
      <c r="A83" s="673"/>
      <c r="B83" s="696"/>
      <c r="C83" s="673"/>
      <c r="D83" s="677"/>
      <c r="E83" s="679"/>
      <c r="F83" s="685"/>
      <c r="G83" s="485"/>
      <c r="H83" s="701"/>
      <c r="I83" s="701"/>
      <c r="J83" s="701"/>
      <c r="K83" s="701"/>
      <c r="L83" s="701"/>
      <c r="M83" s="704"/>
    </row>
    <row r="84" spans="1:13" x14ac:dyDescent="0.25">
      <c r="A84" s="673"/>
      <c r="B84" s="696"/>
      <c r="C84" s="673"/>
      <c r="D84" s="677"/>
      <c r="E84" s="679"/>
      <c r="F84" s="685"/>
      <c r="G84" s="485"/>
      <c r="H84" s="701"/>
      <c r="I84" s="701"/>
      <c r="J84" s="701"/>
      <c r="K84" s="701"/>
      <c r="L84" s="701"/>
      <c r="M84" s="704"/>
    </row>
    <row r="85" spans="1:13" x14ac:dyDescent="0.25">
      <c r="A85" s="673"/>
      <c r="B85" s="696"/>
      <c r="C85" s="673"/>
      <c r="D85" s="677"/>
      <c r="E85" s="679"/>
      <c r="F85" s="685"/>
      <c r="G85" s="485"/>
      <c r="H85" s="701"/>
      <c r="I85" s="701"/>
      <c r="J85" s="701"/>
      <c r="K85" s="701"/>
      <c r="L85" s="701"/>
      <c r="M85" s="704"/>
    </row>
    <row r="86" spans="1:13" x14ac:dyDescent="0.25">
      <c r="A86" s="673"/>
      <c r="B86" s="696"/>
      <c r="C86" s="673"/>
      <c r="D86" s="677"/>
      <c r="E86" s="679"/>
      <c r="F86" s="685"/>
      <c r="G86" s="485"/>
      <c r="H86" s="701"/>
      <c r="I86" s="701"/>
      <c r="J86" s="701"/>
      <c r="K86" s="701"/>
      <c r="L86" s="701"/>
      <c r="M86" s="704"/>
    </row>
    <row r="87" spans="1:13" x14ac:dyDescent="0.25">
      <c r="A87" s="673"/>
      <c r="B87" s="696"/>
      <c r="C87" s="673"/>
      <c r="D87" s="677"/>
      <c r="E87" s="679"/>
      <c r="F87" s="685"/>
      <c r="G87" s="485"/>
      <c r="H87" s="701"/>
      <c r="I87" s="701"/>
      <c r="J87" s="701"/>
      <c r="K87" s="701"/>
      <c r="L87" s="701"/>
      <c r="M87" s="704"/>
    </row>
    <row r="88" spans="1:13" x14ac:dyDescent="0.25">
      <c r="A88" s="673"/>
      <c r="B88" s="696"/>
      <c r="C88" s="673"/>
      <c r="D88" s="677"/>
      <c r="E88" s="679"/>
      <c r="F88" s="685"/>
      <c r="G88" s="485"/>
      <c r="H88" s="701"/>
      <c r="I88" s="701"/>
      <c r="J88" s="701"/>
      <c r="K88" s="701"/>
      <c r="L88" s="701"/>
      <c r="M88" s="704"/>
    </row>
    <row r="89" spans="1:13" ht="15.75" thickBot="1" x14ac:dyDescent="0.3">
      <c r="A89" s="674"/>
      <c r="B89" s="697"/>
      <c r="C89" s="699"/>
      <c r="D89" s="677"/>
      <c r="E89" s="679"/>
      <c r="F89" s="685"/>
      <c r="G89" s="485"/>
      <c r="H89" s="702"/>
      <c r="I89" s="702"/>
      <c r="J89" s="702"/>
      <c r="K89" s="702"/>
      <c r="L89" s="702"/>
      <c r="M89" s="705"/>
    </row>
    <row r="90" spans="1:13" ht="15" customHeight="1" x14ac:dyDescent="0.25">
      <c r="A90" s="672">
        <f>'7- Mapa Final'!A120</f>
        <v>0</v>
      </c>
      <c r="B90" s="695" t="str">
        <f>'7- Mapa Final'!B70</f>
        <v xml:space="preserve">Recibir dádivas o beneficios a nombre propio o de terceros para expedir documentos  sin el lleno de requisitos legales o con datos falsos. </v>
      </c>
      <c r="C90" s="698" t="str">
        <f>'7- Mapa Final'!C70</f>
        <v xml:space="preserve"> Realizar trámites sin el cumplimiento de los requisitos legales  o con datos falsos</v>
      </c>
      <c r="D90" s="711">
        <f>'7- Mapa Final'!J120</f>
        <v>0</v>
      </c>
      <c r="E90" s="714">
        <f>'7- Mapa Final'!K120</f>
        <v>0</v>
      </c>
      <c r="F90" s="708">
        <f>'7- Mapa Final'!M120</f>
        <v>0</v>
      </c>
      <c r="G90" s="475" t="s">
        <v>427</v>
      </c>
      <c r="H90" s="706"/>
      <c r="I90" s="706"/>
      <c r="J90" s="706"/>
      <c r="K90" s="706"/>
      <c r="L90" s="706"/>
      <c r="M90" s="707"/>
    </row>
    <row r="91" spans="1:13" x14ac:dyDescent="0.25">
      <c r="A91" s="673"/>
      <c r="B91" s="696"/>
      <c r="C91" s="673"/>
      <c r="D91" s="712"/>
      <c r="E91" s="715"/>
      <c r="F91" s="709"/>
      <c r="G91" s="476"/>
      <c r="H91" s="701"/>
      <c r="I91" s="701"/>
      <c r="J91" s="701"/>
      <c r="K91" s="701"/>
      <c r="L91" s="701"/>
      <c r="M91" s="704"/>
    </row>
    <row r="92" spans="1:13" x14ac:dyDescent="0.25">
      <c r="A92" s="673"/>
      <c r="B92" s="696"/>
      <c r="C92" s="673"/>
      <c r="D92" s="712"/>
      <c r="E92" s="715"/>
      <c r="F92" s="709"/>
      <c r="G92" s="476"/>
      <c r="H92" s="701"/>
      <c r="I92" s="701"/>
      <c r="J92" s="701"/>
      <c r="K92" s="701"/>
      <c r="L92" s="701"/>
      <c r="M92" s="704"/>
    </row>
    <row r="93" spans="1:13" x14ac:dyDescent="0.25">
      <c r="A93" s="673"/>
      <c r="B93" s="696"/>
      <c r="C93" s="673"/>
      <c r="D93" s="712"/>
      <c r="E93" s="715"/>
      <c r="F93" s="709"/>
      <c r="G93" s="476"/>
      <c r="H93" s="701"/>
      <c r="I93" s="701"/>
      <c r="J93" s="701"/>
      <c r="K93" s="701"/>
      <c r="L93" s="701"/>
      <c r="M93" s="704"/>
    </row>
    <row r="94" spans="1:13" x14ac:dyDescent="0.25">
      <c r="A94" s="673"/>
      <c r="B94" s="696"/>
      <c r="C94" s="673"/>
      <c r="D94" s="712"/>
      <c r="E94" s="715"/>
      <c r="F94" s="709"/>
      <c r="G94" s="476"/>
      <c r="H94" s="701"/>
      <c r="I94" s="701"/>
      <c r="J94" s="701"/>
      <c r="K94" s="701"/>
      <c r="L94" s="701"/>
      <c r="M94" s="704"/>
    </row>
    <row r="95" spans="1:13" x14ac:dyDescent="0.25">
      <c r="A95" s="673"/>
      <c r="B95" s="696"/>
      <c r="C95" s="673"/>
      <c r="D95" s="712"/>
      <c r="E95" s="715"/>
      <c r="F95" s="709"/>
      <c r="G95" s="476"/>
      <c r="H95" s="701"/>
      <c r="I95" s="701"/>
      <c r="J95" s="701"/>
      <c r="K95" s="701"/>
      <c r="L95" s="701"/>
      <c r="M95" s="704"/>
    </row>
    <row r="96" spans="1:13" x14ac:dyDescent="0.25">
      <c r="A96" s="673"/>
      <c r="B96" s="696"/>
      <c r="C96" s="673"/>
      <c r="D96" s="712"/>
      <c r="E96" s="715"/>
      <c r="F96" s="709"/>
      <c r="G96" s="476"/>
      <c r="H96" s="701"/>
      <c r="I96" s="701"/>
      <c r="J96" s="701"/>
      <c r="K96" s="701"/>
      <c r="L96" s="701"/>
      <c r="M96" s="704"/>
    </row>
    <row r="97" spans="1:13" x14ac:dyDescent="0.25">
      <c r="A97" s="673"/>
      <c r="B97" s="696"/>
      <c r="C97" s="673"/>
      <c r="D97" s="712"/>
      <c r="E97" s="715"/>
      <c r="F97" s="709"/>
      <c r="G97" s="476"/>
      <c r="H97" s="701"/>
      <c r="I97" s="701"/>
      <c r="J97" s="701"/>
      <c r="K97" s="701"/>
      <c r="L97" s="701"/>
      <c r="M97" s="704"/>
    </row>
    <row r="98" spans="1:13" x14ac:dyDescent="0.25">
      <c r="A98" s="673"/>
      <c r="B98" s="696"/>
      <c r="C98" s="673"/>
      <c r="D98" s="712"/>
      <c r="E98" s="715"/>
      <c r="F98" s="709"/>
      <c r="G98" s="476"/>
      <c r="H98" s="701"/>
      <c r="I98" s="701"/>
      <c r="J98" s="701"/>
      <c r="K98" s="701"/>
      <c r="L98" s="701"/>
      <c r="M98" s="704"/>
    </row>
    <row r="99" spans="1:13" ht="15.75" thickBot="1" x14ac:dyDescent="0.3">
      <c r="A99" s="674"/>
      <c r="B99" s="697"/>
      <c r="C99" s="699"/>
      <c r="D99" s="713"/>
      <c r="E99" s="716"/>
      <c r="F99" s="710"/>
      <c r="G99" s="477"/>
      <c r="H99" s="702"/>
      <c r="I99" s="702"/>
      <c r="J99" s="702"/>
      <c r="K99" s="702"/>
      <c r="L99" s="702"/>
      <c r="M99" s="705"/>
    </row>
    <row r="100" spans="1:13" ht="15" customHeight="1" x14ac:dyDescent="0.25">
      <c r="B100" s="695" t="str">
        <f>'7- Mapa Final'!B80</f>
        <v>Posibilidad de interrupción o fallas Tecnológicas en hardware o software</v>
      </c>
      <c r="C100" s="698" t="str">
        <f>'7- Mapa Final'!C80</f>
        <v>Se presenta interrupción en la conexión a internet en las instalaciones del SPA.
Se presenta lentitud  al realizar trabajo cotidiano en los equipos.</v>
      </c>
      <c r="D100" s="711">
        <f>'7- Mapa Final'!J130</f>
        <v>0</v>
      </c>
      <c r="E100" s="714">
        <f>'7- Mapa Final'!K130</f>
        <v>0</v>
      </c>
      <c r="F100" s="708">
        <f>'7- Mapa Final'!M130</f>
        <v>0</v>
      </c>
      <c r="G100" s="475" t="s">
        <v>427</v>
      </c>
      <c r="H100" s="706"/>
      <c r="I100" s="706"/>
      <c r="J100" s="706"/>
      <c r="K100" s="706"/>
      <c r="L100" s="706"/>
      <c r="M100" s="707"/>
    </row>
    <row r="101" spans="1:13" x14ac:dyDescent="0.25">
      <c r="B101" s="696"/>
      <c r="C101" s="673"/>
      <c r="D101" s="712"/>
      <c r="E101" s="715"/>
      <c r="F101" s="709"/>
      <c r="G101" s="476"/>
      <c r="H101" s="701"/>
      <c r="I101" s="701"/>
      <c r="J101" s="701"/>
      <c r="K101" s="701"/>
      <c r="L101" s="701"/>
      <c r="M101" s="704"/>
    </row>
    <row r="102" spans="1:13" x14ac:dyDescent="0.25">
      <c r="B102" s="696"/>
      <c r="C102" s="673"/>
      <c r="D102" s="712"/>
      <c r="E102" s="715"/>
      <c r="F102" s="709"/>
      <c r="G102" s="476"/>
      <c r="H102" s="701"/>
      <c r="I102" s="701"/>
      <c r="J102" s="701"/>
      <c r="K102" s="701"/>
      <c r="L102" s="701"/>
      <c r="M102" s="704"/>
    </row>
    <row r="103" spans="1:13" x14ac:dyDescent="0.25">
      <c r="B103" s="696"/>
      <c r="C103" s="673"/>
      <c r="D103" s="712"/>
      <c r="E103" s="715"/>
      <c r="F103" s="709"/>
      <c r="G103" s="476"/>
      <c r="H103" s="701"/>
      <c r="I103" s="701"/>
      <c r="J103" s="701"/>
      <c r="K103" s="701"/>
      <c r="L103" s="701"/>
      <c r="M103" s="704"/>
    </row>
    <row r="104" spans="1:13" x14ac:dyDescent="0.25">
      <c r="B104" s="696"/>
      <c r="C104" s="673"/>
      <c r="D104" s="712"/>
      <c r="E104" s="715"/>
      <c r="F104" s="709"/>
      <c r="G104" s="476"/>
      <c r="H104" s="701"/>
      <c r="I104" s="701"/>
      <c r="J104" s="701"/>
      <c r="K104" s="701"/>
      <c r="L104" s="701"/>
      <c r="M104" s="704"/>
    </row>
    <row r="105" spans="1:13" x14ac:dyDescent="0.25">
      <c r="B105" s="696"/>
      <c r="C105" s="673"/>
      <c r="D105" s="712"/>
      <c r="E105" s="715"/>
      <c r="F105" s="709"/>
      <c r="G105" s="476"/>
      <c r="H105" s="701"/>
      <c r="I105" s="701"/>
      <c r="J105" s="701"/>
      <c r="K105" s="701"/>
      <c r="L105" s="701"/>
      <c r="M105" s="704"/>
    </row>
    <row r="106" spans="1:13" x14ac:dyDescent="0.25">
      <c r="B106" s="696"/>
      <c r="C106" s="673"/>
      <c r="D106" s="712"/>
      <c r="E106" s="715"/>
      <c r="F106" s="709"/>
      <c r="G106" s="476"/>
      <c r="H106" s="701"/>
      <c r="I106" s="701"/>
      <c r="J106" s="701"/>
      <c r="K106" s="701"/>
      <c r="L106" s="701"/>
      <c r="M106" s="704"/>
    </row>
    <row r="107" spans="1:13" x14ac:dyDescent="0.25">
      <c r="B107" s="696"/>
      <c r="C107" s="673"/>
      <c r="D107" s="712"/>
      <c r="E107" s="715"/>
      <c r="F107" s="709"/>
      <c r="G107" s="476"/>
      <c r="H107" s="701"/>
      <c r="I107" s="701"/>
      <c r="J107" s="701"/>
      <c r="K107" s="701"/>
      <c r="L107" s="701"/>
      <c r="M107" s="704"/>
    </row>
    <row r="108" spans="1:13" x14ac:dyDescent="0.25">
      <c r="B108" s="696"/>
      <c r="C108" s="673"/>
      <c r="D108" s="712"/>
      <c r="E108" s="715"/>
      <c r="F108" s="709"/>
      <c r="G108" s="476"/>
      <c r="H108" s="701"/>
      <c r="I108" s="701"/>
      <c r="J108" s="701"/>
      <c r="K108" s="701"/>
      <c r="L108" s="701"/>
      <c r="M108" s="704"/>
    </row>
    <row r="109" spans="1:13" ht="15.75" thickBot="1" x14ac:dyDescent="0.3">
      <c r="B109" s="697"/>
      <c r="C109" s="699"/>
      <c r="D109" s="713"/>
      <c r="E109" s="716"/>
      <c r="F109" s="710"/>
      <c r="G109" s="477"/>
      <c r="H109" s="702"/>
      <c r="I109" s="702"/>
      <c r="J109" s="702"/>
      <c r="K109" s="702"/>
      <c r="L109" s="702"/>
      <c r="M109" s="705"/>
    </row>
  </sheetData>
  <mergeCells count="146">
    <mergeCell ref="K100:K109"/>
    <mergeCell ref="L100:L109"/>
    <mergeCell ref="M100:M109"/>
    <mergeCell ref="B100:B109"/>
    <mergeCell ref="C100:C109"/>
    <mergeCell ref="D100:D109"/>
    <mergeCell ref="E100:E109"/>
    <mergeCell ref="F100:F109"/>
    <mergeCell ref="G100:G109"/>
    <mergeCell ref="H100:H109"/>
    <mergeCell ref="I100:I109"/>
    <mergeCell ref="J100:J109"/>
    <mergeCell ref="K90:K99"/>
    <mergeCell ref="L90:L99"/>
    <mergeCell ref="M90:M99"/>
    <mergeCell ref="F90:F99"/>
    <mergeCell ref="G90:G99"/>
    <mergeCell ref="H90:H99"/>
    <mergeCell ref="I90:I99"/>
    <mergeCell ref="J90:J99"/>
    <mergeCell ref="A90:A99"/>
    <mergeCell ref="B90:B99"/>
    <mergeCell ref="C90:C99"/>
    <mergeCell ref="D90:D99"/>
    <mergeCell ref="E90:E99"/>
    <mergeCell ref="K70:K79"/>
    <mergeCell ref="L70:L79"/>
    <mergeCell ref="M70:M79"/>
    <mergeCell ref="A80:A89"/>
    <mergeCell ref="B80:B89"/>
    <mergeCell ref="C80:C89"/>
    <mergeCell ref="D80:D89"/>
    <mergeCell ref="E80:E89"/>
    <mergeCell ref="F80:F89"/>
    <mergeCell ref="G80:G89"/>
    <mergeCell ref="H80:H89"/>
    <mergeCell ref="I80:I89"/>
    <mergeCell ref="J80:J89"/>
    <mergeCell ref="K80:K89"/>
    <mergeCell ref="L80:L89"/>
    <mergeCell ref="M80:M89"/>
    <mergeCell ref="F70:F79"/>
    <mergeCell ref="G70:G79"/>
    <mergeCell ref="H70:H79"/>
    <mergeCell ref="I70:I79"/>
    <mergeCell ref="J70:J79"/>
    <mergeCell ref="A70:A79"/>
    <mergeCell ref="B70:B79"/>
    <mergeCell ref="C70:C79"/>
    <mergeCell ref="D70:D79"/>
    <mergeCell ref="E70:E79"/>
    <mergeCell ref="K50:K59"/>
    <mergeCell ref="L50:L59"/>
    <mergeCell ref="M50:M59"/>
    <mergeCell ref="A60:A69"/>
    <mergeCell ref="B60:B69"/>
    <mergeCell ref="C60:C69"/>
    <mergeCell ref="D60:D69"/>
    <mergeCell ref="E60:E69"/>
    <mergeCell ref="F60:F69"/>
    <mergeCell ref="G60:G69"/>
    <mergeCell ref="H60:H69"/>
    <mergeCell ref="I60:I69"/>
    <mergeCell ref="J60:J69"/>
    <mergeCell ref="K60:K69"/>
    <mergeCell ref="L60:L69"/>
    <mergeCell ref="M60:M69"/>
    <mergeCell ref="F50:F59"/>
    <mergeCell ref="G50:G59"/>
    <mergeCell ref="H50:H59"/>
    <mergeCell ref="I50:I59"/>
    <mergeCell ref="J50:J59"/>
    <mergeCell ref="A50:A59"/>
    <mergeCell ref="B50:B59"/>
    <mergeCell ref="C50:C59"/>
    <mergeCell ref="D50:D59"/>
    <mergeCell ref="E50:E59"/>
    <mergeCell ref="K40:K49"/>
    <mergeCell ref="L40:L49"/>
    <mergeCell ref="M40:M49"/>
    <mergeCell ref="F40:F49"/>
    <mergeCell ref="G40:G49"/>
    <mergeCell ref="H40:H49"/>
    <mergeCell ref="I40:I49"/>
    <mergeCell ref="J40:J49"/>
    <mergeCell ref="M30:M39"/>
    <mergeCell ref="A9:G9"/>
    <mergeCell ref="A10:A19"/>
    <mergeCell ref="C10:C19"/>
    <mergeCell ref="L10:L19"/>
    <mergeCell ref="M10:M19"/>
    <mergeCell ref="F10:F19"/>
    <mergeCell ref="G10:G19"/>
    <mergeCell ref="H10:H19"/>
    <mergeCell ref="I10:I19"/>
    <mergeCell ref="J10:J19"/>
    <mergeCell ref="K10:K19"/>
    <mergeCell ref="I30:I39"/>
    <mergeCell ref="M20:M29"/>
    <mergeCell ref="D10:D19"/>
    <mergeCell ref="E10:E19"/>
    <mergeCell ref="B30:B39"/>
    <mergeCell ref="C30:C39"/>
    <mergeCell ref="D20:D29"/>
    <mergeCell ref="E20:E29"/>
    <mergeCell ref="D30:D39"/>
    <mergeCell ref="E30:E39"/>
    <mergeCell ref="F30:F39"/>
    <mergeCell ref="H30:H39"/>
    <mergeCell ref="A40:A49"/>
    <mergeCell ref="B40:B49"/>
    <mergeCell ref="C40:C49"/>
    <mergeCell ref="D40:D49"/>
    <mergeCell ref="E40:E49"/>
    <mergeCell ref="H7:H8"/>
    <mergeCell ref="I7:J7"/>
    <mergeCell ref="K7:L7"/>
    <mergeCell ref="J30:J39"/>
    <mergeCell ref="K30:K39"/>
    <mergeCell ref="L30:L39"/>
    <mergeCell ref="J20:J29"/>
    <mergeCell ref="K20:K29"/>
    <mergeCell ref="L20:L29"/>
    <mergeCell ref="B10:B19"/>
    <mergeCell ref="B20:B29"/>
    <mergeCell ref="F20:F29"/>
    <mergeCell ref="A30:A39"/>
    <mergeCell ref="A20:A29"/>
    <mergeCell ref="C20:C29"/>
    <mergeCell ref="G20:G29"/>
    <mergeCell ref="H20:H29"/>
    <mergeCell ref="I20:I29"/>
    <mergeCell ref="G30:G39"/>
    <mergeCell ref="A6:B6"/>
    <mergeCell ref="A7:C7"/>
    <mergeCell ref="D7:F7"/>
    <mergeCell ref="G7:G8"/>
    <mergeCell ref="C6:M6"/>
    <mergeCell ref="K1:M3"/>
    <mergeCell ref="A4:B4"/>
    <mergeCell ref="A5:B5"/>
    <mergeCell ref="A1:B2"/>
    <mergeCell ref="C1:J3"/>
    <mergeCell ref="C4:M4"/>
    <mergeCell ref="C5:M5"/>
    <mergeCell ref="M7:M8"/>
  </mergeCells>
  <conditionalFormatting sqref="A7:B7">
    <cfRule type="containsText" dxfId="193" priority="757" operator="containsText" text="4- Bajo">
      <formula>NOT(ISERROR(SEARCH("4- Bajo",A7)))</formula>
    </cfRule>
    <cfRule type="containsText" dxfId="192" priority="756" operator="containsText" text="3- Bajo">
      <formula>NOT(ISERROR(SEARCH("3- Bajo",A7)))</formula>
    </cfRule>
    <cfRule type="containsText" dxfId="191" priority="755" operator="containsText" text="4- Moderado">
      <formula>NOT(ISERROR(SEARCH("4- Moderado",A7)))</formula>
    </cfRule>
    <cfRule type="containsText" dxfId="190" priority="753" operator="containsText" text="3- Moderado">
      <formula>NOT(ISERROR(SEARCH("3- Moderado",A7)))</formula>
    </cfRule>
    <cfRule type="containsText" dxfId="189" priority="754" operator="containsText" text="6- Moderado">
      <formula>NOT(ISERROR(SEARCH("6- Moderado",A7)))</formula>
    </cfRule>
    <cfRule type="containsText" dxfId="188" priority="758" operator="containsText" text="1- Bajo">
      <formula>NOT(ISERROR(SEARCH("1- Bajo",A7)))</formula>
    </cfRule>
  </conditionalFormatting>
  <conditionalFormatting sqref="A10:E10 A20:E20">
    <cfRule type="containsText" dxfId="187" priority="731" operator="containsText" text="4- Moderado">
      <formula>NOT(ISERROR(SEARCH("4- Moderado",A10)))</formula>
    </cfRule>
    <cfRule type="containsText" dxfId="186" priority="734" operator="containsText" text="1- Bajo">
      <formula>NOT(ISERROR(SEARCH("1- Bajo",A10)))</formula>
    </cfRule>
    <cfRule type="containsText" dxfId="185" priority="733" operator="containsText" text="4- Bajo">
      <formula>NOT(ISERROR(SEARCH("4- Bajo",A10)))</formula>
    </cfRule>
    <cfRule type="containsText" dxfId="184" priority="732" operator="containsText" text="3- Bajo">
      <formula>NOT(ISERROR(SEARCH("3- Bajo",A10)))</formula>
    </cfRule>
    <cfRule type="containsText" dxfId="183" priority="730" operator="containsText" text="6- Moderado">
      <formula>NOT(ISERROR(SEARCH("6- Moderado",A10)))</formula>
    </cfRule>
    <cfRule type="containsText" dxfId="182" priority="729" operator="containsText" text="3- Moderado">
      <formula>NOT(ISERROR(SEARCH("3- Moderado",A10)))</formula>
    </cfRule>
  </conditionalFormatting>
  <conditionalFormatting sqref="A30:E30">
    <cfRule type="containsText" dxfId="181" priority="72" operator="containsText" text="1- Bajo">
      <formula>NOT(ISERROR(SEARCH("1- Bajo",A30)))</formula>
    </cfRule>
    <cfRule type="containsText" dxfId="180" priority="69" operator="containsText" text="4- Moderado">
      <formula>NOT(ISERROR(SEARCH("4- Moderado",A30)))</formula>
    </cfRule>
    <cfRule type="containsText" dxfId="179" priority="71" operator="containsText" text="4- Bajo">
      <formula>NOT(ISERROR(SEARCH("4- Bajo",A30)))</formula>
    </cfRule>
    <cfRule type="containsText" dxfId="178" priority="70" operator="containsText" text="3- Bajo">
      <formula>NOT(ISERROR(SEARCH("3- Bajo",A30)))</formula>
    </cfRule>
    <cfRule type="containsText" dxfId="177" priority="67" operator="containsText" text="3- Moderado">
      <formula>NOT(ISERROR(SEARCH("3- Moderado",A30)))</formula>
    </cfRule>
    <cfRule type="containsText" dxfId="176" priority="68" operator="containsText" text="6- Moderado">
      <formula>NOT(ISERROR(SEARCH("6- Moderado",A30)))</formula>
    </cfRule>
  </conditionalFormatting>
  <conditionalFormatting sqref="A40:E40 A50:E50 A60:E60 A70:E70 A80:E80 A90:E90 B100:E100">
    <cfRule type="containsText" dxfId="175" priority="11" operator="containsText" text="3- Moderado">
      <formula>NOT(ISERROR(SEARCH("3- Moderado",A40)))</formula>
    </cfRule>
    <cfRule type="containsText" dxfId="174" priority="12" operator="containsText" text="6- Moderado">
      <formula>NOT(ISERROR(SEARCH("6- Moderado",A40)))</formula>
    </cfRule>
    <cfRule type="containsText" dxfId="173" priority="13" operator="containsText" text="4- Moderado">
      <formula>NOT(ISERROR(SEARCH("4- Moderado",A40)))</formula>
    </cfRule>
    <cfRule type="containsText" dxfId="172" priority="14" operator="containsText" text="3- Bajo">
      <formula>NOT(ISERROR(SEARCH("3- Bajo",A40)))</formula>
    </cfRule>
    <cfRule type="containsText" dxfId="171" priority="15" operator="containsText" text="4- Bajo">
      <formula>NOT(ISERROR(SEARCH("4- Bajo",A40)))</formula>
    </cfRule>
    <cfRule type="containsText" dxfId="170" priority="16" operator="containsText" text="1- Bajo">
      <formula>NOT(ISERROR(SEARCH("1- Bajo",A40)))</formula>
    </cfRule>
  </conditionalFormatting>
  <conditionalFormatting sqref="C8:F8">
    <cfRule type="containsText" dxfId="169" priority="85" operator="containsText" text="3- Moderado">
      <formula>NOT(ISERROR(SEARCH("3- Moderado",C8)))</formula>
    </cfRule>
    <cfRule type="containsText" dxfId="168" priority="87" operator="containsText" text="4- Moderado">
      <formula>NOT(ISERROR(SEARCH("4- Moderado",C8)))</formula>
    </cfRule>
    <cfRule type="containsText" dxfId="167" priority="88" operator="containsText" text="3- Bajo">
      <formula>NOT(ISERROR(SEARCH("3- Bajo",C8)))</formula>
    </cfRule>
    <cfRule type="containsText" dxfId="166" priority="89" operator="containsText" text="4- Bajo">
      <formula>NOT(ISERROR(SEARCH("4- Bajo",C8)))</formula>
    </cfRule>
    <cfRule type="containsText" dxfId="165" priority="90" operator="containsText" text="1- Bajo">
      <formula>NOT(ISERROR(SEARCH("1- Bajo",C8)))</formula>
    </cfRule>
    <cfRule type="containsText" dxfId="164" priority="86" operator="containsText" text="6- Moderado">
      <formula>NOT(ISERROR(SEARCH("6- Moderado",C8)))</formula>
    </cfRule>
  </conditionalFormatting>
  <conditionalFormatting sqref="D10:D109">
    <cfRule type="containsText" dxfId="163" priority="10" operator="containsText" text="Media">
      <formula>NOT(ISERROR(SEARCH("Media",D10)))</formula>
    </cfRule>
    <cfRule type="containsText" dxfId="162" priority="8" operator="containsText" text="Muy Baja">
      <formula>NOT(ISERROR(SEARCH("Muy Baja",D10)))</formula>
    </cfRule>
    <cfRule type="containsText" dxfId="161" priority="7" operator="containsText" text="Baja">
      <formula>NOT(ISERROR(SEARCH("Baja",D10)))</formula>
    </cfRule>
    <cfRule type="containsText" dxfId="160" priority="5" operator="containsText" text="Muy Alta">
      <formula>NOT(ISERROR(SEARCH("Muy Alta",D10)))</formula>
    </cfRule>
    <cfRule type="containsText" dxfId="159" priority="6" operator="containsText" text="Alta">
      <formula>NOT(ISERROR(SEARCH("Alta",D10)))</formula>
    </cfRule>
  </conditionalFormatting>
  <conditionalFormatting sqref="E10:E109">
    <cfRule type="containsText" dxfId="158" priority="1" operator="containsText" text="Catastrófico">
      <formula>NOT(ISERROR(SEARCH("Catastrófico",E10)))</formula>
    </cfRule>
    <cfRule type="containsText" dxfId="157" priority="4" operator="containsText" text="Leve">
      <formula>NOT(ISERROR(SEARCH("Leve",E10)))</formula>
    </cfRule>
    <cfRule type="containsText" dxfId="156" priority="3" operator="containsText" text="Menor">
      <formula>NOT(ISERROR(SEARCH("Menor",E10)))</formula>
    </cfRule>
    <cfRule type="containsText" dxfId="155" priority="2" operator="containsText" text="Mayor">
      <formula>NOT(ISERROR(SEARCH("Mayor",E10)))</formula>
    </cfRule>
  </conditionalFormatting>
  <conditionalFormatting sqref="E10:F109">
    <cfRule type="containsText" dxfId="154" priority="9" operator="containsText" text="Moderado">
      <formula>NOT(ISERROR(SEARCH("Moderado",E10)))</formula>
    </cfRule>
  </conditionalFormatting>
  <conditionalFormatting sqref="F10:F89">
    <cfRule type="colorScale" priority="958">
      <colorScale>
        <cfvo type="min"/>
        <cfvo type="max"/>
        <color rgb="FFFF7128"/>
        <color rgb="FFFFEF9C"/>
      </colorScale>
    </cfRule>
  </conditionalFormatting>
  <conditionalFormatting sqref="F10:F109">
    <cfRule type="containsText" dxfId="153" priority="25" operator="containsText" text="Moderado">
      <formula>NOT(ISERROR(SEARCH("Moderado",F10)))</formula>
    </cfRule>
    <cfRule type="containsText" dxfId="152" priority="26" operator="containsText" text="Alto">
      <formula>NOT(ISERROR(SEARCH("Alto",F10)))</formula>
    </cfRule>
    <cfRule type="containsText" dxfId="151" priority="24" operator="containsText" text="Bajo">
      <formula>NOT(ISERROR(SEARCH("Bajo",F10)))</formula>
    </cfRule>
    <cfRule type="containsText" dxfId="150" priority="27" operator="containsText" text="Extremo">
      <formula>NOT(ISERROR(SEARCH("Extremo",F10)))</formula>
    </cfRule>
  </conditionalFormatting>
  <conditionalFormatting sqref="F60:F109">
    <cfRule type="colorScale" priority="28">
      <colorScale>
        <cfvo type="min"/>
        <cfvo type="max"/>
        <color rgb="FFFF7128"/>
        <color rgb="FFFFEF9C"/>
      </colorScale>
    </cfRule>
  </conditionalFormatting>
  <dataValidations count="4">
    <dataValidation allowBlank="1" showInputMessage="1" showErrorMessage="1" prompt="seleccionar si el responsable de ejecutar las acciones es el nivel central" sqref="J8" xr:uid="{00000000-0002-0000-0900-000000000000}"/>
    <dataValidation allowBlank="1" showInputMessage="1" showErrorMessage="1" prompt="Seleccionar si el responsable es el responsable de las acciones es el nivel central" sqref="I7:I8" xr:uid="{00000000-0002-0000-0900-000001000000}"/>
    <dataValidation allowBlank="1" showInputMessage="1" showErrorMessage="1" prompt="Describir las actividades que se van a desarrollar para el proyecto" sqref="H7" xr:uid="{00000000-0002-0000-0900-000002000000}"/>
    <dataValidation allowBlank="1" showInputMessage="1" showErrorMessage="1" prompt="Registrar qué factor  que ocasina el riesgo: un facot identtficado el contexto._x000a_O  personas, recursos, estilo de direccion , factores externos, , codiciones ambientales" sqref="C8" xr:uid="{00000000-0002-0000-0900-000003000000}"/>
  </dataValidations>
  <printOptions horizontalCentered="1"/>
  <pageMargins left="0.70866141732283472" right="0.70866141732283472" top="0.74803149606299213" bottom="0.74803149606299213" header="0.31496062992125984" footer="0.31496062992125984"/>
  <pageSetup scale="10" fitToHeight="0" orientation="landscape" horizontalDpi="4294967294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900-000004000000}">
          <x14:formula1>
            <xm:f>'9- Matriz de Calor '!$S$8:$S$11</xm:f>
          </x14:formula1>
          <xm:sqref>G10:G109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39997558519241921"/>
    <pageSetUpPr fitToPage="1"/>
  </sheetPr>
  <dimension ref="A1:JK69"/>
  <sheetViews>
    <sheetView showGridLines="0" topLeftCell="A8" zoomScale="95" zoomScaleNormal="95" workbookViewId="0">
      <selection activeCell="A30" sqref="A30:A39"/>
    </sheetView>
  </sheetViews>
  <sheetFormatPr baseColWidth="10" defaultColWidth="11.42578125" defaultRowHeight="15" x14ac:dyDescent="0.25"/>
  <cols>
    <col min="1" max="1" width="18.42578125" style="5" customWidth="1"/>
    <col min="2" max="2" width="35.85546875" style="5" customWidth="1"/>
    <col min="3" max="3" width="40.28515625" customWidth="1"/>
    <col min="4" max="4" width="16.85546875" style="115" customWidth="1"/>
    <col min="5" max="5" width="18.5703125" style="46" customWidth="1"/>
    <col min="6" max="6" width="18.28515625" style="46" bestFit="1" customWidth="1"/>
    <col min="7" max="7" width="18.28515625" bestFit="1" customWidth="1"/>
    <col min="8" max="8" width="32.7109375" customWidth="1"/>
    <col min="9" max="9" width="16.5703125" customWidth="1"/>
    <col min="10" max="10" width="14.28515625" customWidth="1"/>
    <col min="11" max="11" width="17.7109375" customWidth="1"/>
    <col min="12" max="12" width="17.5703125" customWidth="1"/>
    <col min="13" max="13" width="48.28515625" customWidth="1"/>
    <col min="14" max="169" width="11.42578125" style="2"/>
  </cols>
  <sheetData>
    <row r="1" spans="1:271" s="36" customFormat="1" ht="16.5" customHeight="1" x14ac:dyDescent="0.3">
      <c r="A1" s="663"/>
      <c r="B1" s="664"/>
      <c r="C1" s="667"/>
      <c r="D1" s="667"/>
      <c r="E1" s="667"/>
      <c r="F1" s="667"/>
      <c r="G1" s="667"/>
      <c r="H1" s="667"/>
      <c r="I1" s="667"/>
      <c r="J1" s="668"/>
      <c r="K1" s="662" t="s">
        <v>523</v>
      </c>
      <c r="L1" s="662"/>
      <c r="M1" s="662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</row>
    <row r="2" spans="1:271" s="36" customFormat="1" ht="39.75" customHeight="1" x14ac:dyDescent="0.3">
      <c r="A2" s="665"/>
      <c r="B2" s="666"/>
      <c r="C2" s="669"/>
      <c r="D2" s="669"/>
      <c r="E2" s="669"/>
      <c r="F2" s="669"/>
      <c r="G2" s="669"/>
      <c r="H2" s="669"/>
      <c r="I2" s="669"/>
      <c r="J2" s="670"/>
      <c r="K2" s="662"/>
      <c r="L2" s="662"/>
      <c r="M2" s="662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</row>
    <row r="3" spans="1:271" s="36" customFormat="1" ht="3" customHeight="1" x14ac:dyDescent="0.3">
      <c r="A3" s="1"/>
      <c r="B3" s="1"/>
      <c r="C3" s="669"/>
      <c r="D3" s="669"/>
      <c r="E3" s="669"/>
      <c r="F3" s="669"/>
      <c r="G3" s="669"/>
      <c r="H3" s="669"/>
      <c r="I3" s="669"/>
      <c r="J3" s="670"/>
      <c r="K3" s="662"/>
      <c r="L3" s="662"/>
      <c r="M3" s="662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</row>
    <row r="4" spans="1:271" s="36" customFormat="1" ht="40.9" customHeight="1" x14ac:dyDescent="0.3">
      <c r="A4" s="583" t="s">
        <v>293</v>
      </c>
      <c r="B4" s="583"/>
      <c r="C4" s="560"/>
      <c r="D4" s="560"/>
      <c r="E4" s="560"/>
      <c r="F4" s="560"/>
      <c r="G4" s="560"/>
      <c r="H4" s="560"/>
      <c r="I4" s="560"/>
      <c r="J4" s="560"/>
      <c r="K4" s="560"/>
      <c r="L4" s="560"/>
      <c r="M4" s="560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</row>
    <row r="5" spans="1:271" s="36" customFormat="1" ht="83.45" customHeight="1" x14ac:dyDescent="0.3">
      <c r="A5" s="583" t="s">
        <v>294</v>
      </c>
      <c r="B5" s="583"/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</row>
    <row r="6" spans="1:271" s="36" customFormat="1" ht="40.9" customHeight="1" x14ac:dyDescent="0.3">
      <c r="A6" s="583" t="s">
        <v>295</v>
      </c>
      <c r="B6" s="583"/>
      <c r="C6" s="516"/>
      <c r="D6" s="660"/>
      <c r="E6" s="660"/>
      <c r="F6" s="660"/>
      <c r="G6" s="660"/>
      <c r="H6" s="660"/>
      <c r="I6" s="660"/>
      <c r="J6" s="660"/>
      <c r="K6" s="660"/>
      <c r="L6" s="660"/>
      <c r="M6" s="661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</row>
    <row r="7" spans="1:271" s="42" customFormat="1" ht="40.5" customHeight="1" thickTop="1" thickBot="1" x14ac:dyDescent="0.3">
      <c r="A7" s="655" t="s">
        <v>524</v>
      </c>
      <c r="B7" s="656"/>
      <c r="C7" s="657"/>
      <c r="D7" s="658" t="s">
        <v>525</v>
      </c>
      <c r="E7" s="658"/>
      <c r="F7" s="658"/>
      <c r="G7" s="659" t="s">
        <v>526</v>
      </c>
      <c r="H7" s="680" t="s">
        <v>527</v>
      </c>
      <c r="I7" s="682" t="s">
        <v>528</v>
      </c>
      <c r="J7" s="683"/>
      <c r="K7" s="682" t="s">
        <v>529</v>
      </c>
      <c r="L7" s="683"/>
      <c r="M7" s="671" t="s">
        <v>530</v>
      </c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</row>
    <row r="8" spans="1:271" s="43" customFormat="1" ht="108" customHeight="1" thickTop="1" thickBot="1" x14ac:dyDescent="0.3">
      <c r="A8" s="54" t="s">
        <v>26</v>
      </c>
      <c r="B8" s="54" t="s">
        <v>239</v>
      </c>
      <c r="C8" s="54" t="s">
        <v>241</v>
      </c>
      <c r="D8" s="47" t="s">
        <v>250</v>
      </c>
      <c r="E8" s="47" t="s">
        <v>531</v>
      </c>
      <c r="F8" s="47" t="s">
        <v>532</v>
      </c>
      <c r="G8" s="659"/>
      <c r="H8" s="681"/>
      <c r="I8" s="48" t="s">
        <v>533</v>
      </c>
      <c r="J8" s="48" t="s">
        <v>534</v>
      </c>
      <c r="K8" s="48" t="s">
        <v>535</v>
      </c>
      <c r="L8" s="48" t="s">
        <v>536</v>
      </c>
      <c r="M8" s="67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</row>
    <row r="9" spans="1:271" s="44" customFormat="1" ht="21.75" customHeight="1" thickTop="1" thickBot="1" x14ac:dyDescent="0.3">
      <c r="A9" s="687"/>
      <c r="B9" s="688"/>
      <c r="C9" s="688"/>
      <c r="D9" s="688"/>
      <c r="E9" s="688"/>
      <c r="F9" s="688"/>
      <c r="G9" s="688"/>
      <c r="M9" s="49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</row>
    <row r="10" spans="1:271" s="45" customFormat="1" ht="15" customHeight="1" x14ac:dyDescent="0.2">
      <c r="A10" s="672">
        <f>'7- Mapa Final'!A10</f>
        <v>1</v>
      </c>
      <c r="B10" s="672" t="str">
        <f>'7- Mapa Final'!B10</f>
        <v>Vencimiento de Términos</v>
      </c>
      <c r="C10" s="689" t="str">
        <f>'7- Mapa Final'!C10</f>
        <v>Posibilidad de que se realicen actuaciones procesales o de  dar respuesta a las solicitudes de los usuarios de la administración de justicia en materia penal, después del  término legal establecido para decidir sobre los conflictos presentados a los jueces.</v>
      </c>
      <c r="D10" s="693" t="str">
        <f>'7- Mapa Final'!J10</f>
        <v>Alta - 4</v>
      </c>
      <c r="E10" s="694" t="str">
        <f>'7- Mapa Final'!K10</f>
        <v>Menor - 2</v>
      </c>
      <c r="F10" s="692" t="str">
        <f>'7- Mapa Final'!M10</f>
        <v>Moderado - 8</v>
      </c>
      <c r="G10" s="484" t="s">
        <v>426</v>
      </c>
      <c r="H10" s="690"/>
      <c r="I10" s="690"/>
      <c r="J10" s="690"/>
      <c r="K10" s="690"/>
      <c r="L10" s="690"/>
      <c r="M10" s="691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</row>
    <row r="11" spans="1:271" s="45" customFormat="1" ht="13.5" customHeight="1" x14ac:dyDescent="0.2">
      <c r="A11" s="673"/>
      <c r="B11" s="673"/>
      <c r="C11" s="675"/>
      <c r="D11" s="677"/>
      <c r="E11" s="679"/>
      <c r="F11" s="685"/>
      <c r="G11" s="485"/>
      <c r="H11" s="684"/>
      <c r="I11" s="684"/>
      <c r="J11" s="684"/>
      <c r="K11" s="684"/>
      <c r="L11" s="684"/>
      <c r="M11" s="686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</row>
    <row r="12" spans="1:271" s="45" customFormat="1" ht="13.5" customHeight="1" x14ac:dyDescent="0.2">
      <c r="A12" s="673"/>
      <c r="B12" s="673"/>
      <c r="C12" s="675"/>
      <c r="D12" s="677"/>
      <c r="E12" s="679"/>
      <c r="F12" s="685"/>
      <c r="G12" s="485"/>
      <c r="H12" s="684"/>
      <c r="I12" s="684"/>
      <c r="J12" s="684"/>
      <c r="K12" s="684"/>
      <c r="L12" s="684"/>
      <c r="M12" s="686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</row>
    <row r="13" spans="1:271" s="45" customFormat="1" ht="13.5" customHeight="1" x14ac:dyDescent="0.2">
      <c r="A13" s="673"/>
      <c r="B13" s="673"/>
      <c r="C13" s="675"/>
      <c r="D13" s="677"/>
      <c r="E13" s="679"/>
      <c r="F13" s="685"/>
      <c r="G13" s="485"/>
      <c r="H13" s="684"/>
      <c r="I13" s="684"/>
      <c r="J13" s="684"/>
      <c r="K13" s="684"/>
      <c r="L13" s="684"/>
      <c r="M13" s="686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</row>
    <row r="14" spans="1:271" s="45" customFormat="1" ht="13.5" customHeight="1" x14ac:dyDescent="0.2">
      <c r="A14" s="673"/>
      <c r="B14" s="673"/>
      <c r="C14" s="675"/>
      <c r="D14" s="677"/>
      <c r="E14" s="679"/>
      <c r="F14" s="685"/>
      <c r="G14" s="485"/>
      <c r="H14" s="684"/>
      <c r="I14" s="684"/>
      <c r="J14" s="684"/>
      <c r="K14" s="684"/>
      <c r="L14" s="684"/>
      <c r="M14" s="686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</row>
    <row r="15" spans="1:271" s="45" customFormat="1" ht="13.5" customHeight="1" x14ac:dyDescent="0.2">
      <c r="A15" s="673"/>
      <c r="B15" s="673"/>
      <c r="C15" s="675"/>
      <c r="D15" s="677"/>
      <c r="E15" s="679"/>
      <c r="F15" s="685"/>
      <c r="G15" s="485"/>
      <c r="H15" s="684"/>
      <c r="I15" s="684"/>
      <c r="J15" s="684"/>
      <c r="K15" s="684"/>
      <c r="L15" s="684"/>
      <c r="M15" s="686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</row>
    <row r="16" spans="1:271" s="45" customFormat="1" ht="13.5" customHeight="1" x14ac:dyDescent="0.2">
      <c r="A16" s="673"/>
      <c r="B16" s="673"/>
      <c r="C16" s="675"/>
      <c r="D16" s="677"/>
      <c r="E16" s="679"/>
      <c r="F16" s="685"/>
      <c r="G16" s="485"/>
      <c r="H16" s="684"/>
      <c r="I16" s="684"/>
      <c r="J16" s="684"/>
      <c r="K16" s="684"/>
      <c r="L16" s="684"/>
      <c r="M16" s="686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</row>
    <row r="17" spans="1:169" s="45" customFormat="1" ht="13.5" customHeight="1" x14ac:dyDescent="0.2">
      <c r="A17" s="673"/>
      <c r="B17" s="673"/>
      <c r="C17" s="675"/>
      <c r="D17" s="677"/>
      <c r="E17" s="679"/>
      <c r="F17" s="685"/>
      <c r="G17" s="485"/>
      <c r="H17" s="684"/>
      <c r="I17" s="684"/>
      <c r="J17" s="684"/>
      <c r="K17" s="684"/>
      <c r="L17" s="684"/>
      <c r="M17" s="686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</row>
    <row r="18" spans="1:169" s="45" customFormat="1" ht="13.5" customHeight="1" x14ac:dyDescent="0.2">
      <c r="A18" s="673"/>
      <c r="B18" s="673"/>
      <c r="C18" s="675"/>
      <c r="D18" s="677"/>
      <c r="E18" s="679"/>
      <c r="F18" s="685"/>
      <c r="G18" s="485"/>
      <c r="H18" s="684"/>
      <c r="I18" s="684"/>
      <c r="J18" s="684"/>
      <c r="K18" s="684"/>
      <c r="L18" s="684"/>
      <c r="M18" s="686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</row>
    <row r="19" spans="1:169" s="45" customFormat="1" ht="21.75" customHeight="1" thickBot="1" x14ac:dyDescent="0.25">
      <c r="A19" s="674"/>
      <c r="B19" s="674"/>
      <c r="C19" s="675"/>
      <c r="D19" s="677"/>
      <c r="E19" s="679"/>
      <c r="F19" s="685"/>
      <c r="G19" s="485"/>
      <c r="H19" s="684"/>
      <c r="I19" s="684"/>
      <c r="J19" s="684"/>
      <c r="K19" s="684"/>
      <c r="L19" s="684"/>
      <c r="M19" s="686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</row>
    <row r="20" spans="1:169" s="45" customFormat="1" ht="12.75" x14ac:dyDescent="0.2">
      <c r="A20" s="672">
        <f>'7- Mapa Final'!A20</f>
        <v>2</v>
      </c>
      <c r="B20" s="672" t="str">
        <f>'7- Mapa Final'!B20</f>
        <v>No realización de Audiencias</v>
      </c>
      <c r="C20" s="675" t="str">
        <f>'7- Mapa Final'!C20</f>
        <v xml:space="preserve">Posibilidad de no atender la solicitud  de un fiscal o parte interesada para la realización de una audiencia preliminar o de no cumplir la programción de audiencias de Conocimiento. </v>
      </c>
      <c r="D20" s="676" t="str">
        <f>'7- Mapa Final'!J20</f>
        <v>Alta - 4</v>
      </c>
      <c r="E20" s="678" t="str">
        <f>'7- Mapa Final'!K20</f>
        <v>Moderado - 3</v>
      </c>
      <c r="F20" s="685" t="str">
        <f>'7- Mapa Final'!M20</f>
        <v>Alto - 12</v>
      </c>
      <c r="G20" s="485" t="s">
        <v>427</v>
      </c>
      <c r="H20" s="684"/>
      <c r="I20" s="684"/>
      <c r="J20" s="684"/>
      <c r="K20" s="684"/>
      <c r="L20" s="684"/>
      <c r="M20" s="686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</row>
    <row r="21" spans="1:169" s="45" customFormat="1" ht="12.75" customHeight="1" x14ac:dyDescent="0.2">
      <c r="A21" s="673"/>
      <c r="B21" s="673"/>
      <c r="C21" s="675"/>
      <c r="D21" s="677"/>
      <c r="E21" s="679"/>
      <c r="F21" s="685"/>
      <c r="G21" s="485"/>
      <c r="H21" s="684"/>
      <c r="I21" s="684"/>
      <c r="J21" s="684"/>
      <c r="K21" s="684"/>
      <c r="L21" s="684"/>
      <c r="M21" s="686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</row>
    <row r="22" spans="1:169" s="45" customFormat="1" ht="12.75" customHeight="1" x14ac:dyDescent="0.2">
      <c r="A22" s="673"/>
      <c r="B22" s="673"/>
      <c r="C22" s="675"/>
      <c r="D22" s="677"/>
      <c r="E22" s="679"/>
      <c r="F22" s="685"/>
      <c r="G22" s="485"/>
      <c r="H22" s="684"/>
      <c r="I22" s="684"/>
      <c r="J22" s="684"/>
      <c r="K22" s="684"/>
      <c r="L22" s="684"/>
      <c r="M22" s="686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</row>
    <row r="23" spans="1:169" s="45" customFormat="1" ht="12.75" customHeight="1" x14ac:dyDescent="0.2">
      <c r="A23" s="673"/>
      <c r="B23" s="673"/>
      <c r="C23" s="675"/>
      <c r="D23" s="677"/>
      <c r="E23" s="679"/>
      <c r="F23" s="685"/>
      <c r="G23" s="485"/>
      <c r="H23" s="684"/>
      <c r="I23" s="684"/>
      <c r="J23" s="684"/>
      <c r="K23" s="684"/>
      <c r="L23" s="684"/>
      <c r="M23" s="686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</row>
    <row r="24" spans="1:169" s="45" customFormat="1" ht="13.5" customHeight="1" x14ac:dyDescent="0.2">
      <c r="A24" s="673"/>
      <c r="B24" s="673"/>
      <c r="C24" s="675"/>
      <c r="D24" s="677"/>
      <c r="E24" s="679"/>
      <c r="F24" s="685"/>
      <c r="G24" s="485"/>
      <c r="H24" s="684"/>
      <c r="I24" s="684"/>
      <c r="J24" s="684"/>
      <c r="K24" s="684"/>
      <c r="L24" s="684"/>
      <c r="M24" s="686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</row>
    <row r="25" spans="1:169" x14ac:dyDescent="0.25">
      <c r="A25" s="673"/>
      <c r="B25" s="673"/>
      <c r="C25" s="675"/>
      <c r="D25" s="677"/>
      <c r="E25" s="679"/>
      <c r="F25" s="685"/>
      <c r="G25" s="485"/>
      <c r="H25" s="684"/>
      <c r="I25" s="684"/>
      <c r="J25" s="684"/>
      <c r="K25" s="684"/>
      <c r="L25" s="684"/>
      <c r="M25" s="686"/>
      <c r="N25" s="53"/>
      <c r="O25" s="53"/>
    </row>
    <row r="26" spans="1:169" x14ac:dyDescent="0.25">
      <c r="A26" s="673"/>
      <c r="B26" s="673"/>
      <c r="C26" s="675"/>
      <c r="D26" s="677"/>
      <c r="E26" s="679"/>
      <c r="F26" s="685"/>
      <c r="G26" s="485"/>
      <c r="H26" s="684"/>
      <c r="I26" s="684"/>
      <c r="J26" s="684"/>
      <c r="K26" s="684"/>
      <c r="L26" s="684"/>
      <c r="M26" s="686"/>
      <c r="N26" s="53"/>
      <c r="O26" s="53"/>
    </row>
    <row r="27" spans="1:169" x14ac:dyDescent="0.25">
      <c r="A27" s="673"/>
      <c r="B27" s="673"/>
      <c r="C27" s="675"/>
      <c r="D27" s="677"/>
      <c r="E27" s="679"/>
      <c r="F27" s="685"/>
      <c r="G27" s="485"/>
      <c r="H27" s="684"/>
      <c r="I27" s="684"/>
      <c r="J27" s="684"/>
      <c r="K27" s="684"/>
      <c r="L27" s="684"/>
      <c r="M27" s="686"/>
      <c r="N27" s="53"/>
      <c r="O27" s="53"/>
    </row>
    <row r="28" spans="1:169" x14ac:dyDescent="0.25">
      <c r="A28" s="673"/>
      <c r="B28" s="673"/>
      <c r="C28" s="675"/>
      <c r="D28" s="677"/>
      <c r="E28" s="679"/>
      <c r="F28" s="685"/>
      <c r="G28" s="485"/>
      <c r="H28" s="684"/>
      <c r="I28" s="684"/>
      <c r="J28" s="684"/>
      <c r="K28" s="684"/>
      <c r="L28" s="684"/>
      <c r="M28" s="686"/>
      <c r="N28" s="53"/>
      <c r="O28" s="53"/>
    </row>
    <row r="29" spans="1:169" ht="15.75" thickBot="1" x14ac:dyDescent="0.3">
      <c r="A29" s="674"/>
      <c r="B29" s="674"/>
      <c r="C29" s="675"/>
      <c r="D29" s="677"/>
      <c r="E29" s="679"/>
      <c r="F29" s="685"/>
      <c r="G29" s="485"/>
      <c r="H29" s="684"/>
      <c r="I29" s="684"/>
      <c r="J29" s="684"/>
      <c r="K29" s="684"/>
      <c r="L29" s="684"/>
      <c r="M29" s="686"/>
      <c r="N29" s="53"/>
      <c r="O29" s="53"/>
    </row>
    <row r="30" spans="1:169" s="45" customFormat="1" ht="12.75" x14ac:dyDescent="0.2">
      <c r="A30" s="672">
        <f>'7- Mapa Final'!A30</f>
        <v>3</v>
      </c>
      <c r="B30" s="672" t="str">
        <f>'7- Mapa Final'!B60</f>
        <v xml:space="preserve">Afectaciones ambientales </v>
      </c>
      <c r="C30" s="675" t="str">
        <f>'7- Mapa Final'!C60</f>
        <v>Se tienen   afectaciones ambientales que generen impactos negativos en el entorno</v>
      </c>
      <c r="D30" s="676" t="str">
        <f>'7- Mapa Final'!J60</f>
        <v>Alta - 4</v>
      </c>
      <c r="E30" s="678" t="str">
        <f>'7- Mapa Final'!K60</f>
        <v>Menor - 2</v>
      </c>
      <c r="F30" s="685" t="str">
        <f>'7- Mapa Final'!M60</f>
        <v>Moderado - 8</v>
      </c>
      <c r="G30" s="485" t="s">
        <v>427</v>
      </c>
      <c r="H30" s="684"/>
      <c r="I30" s="684"/>
      <c r="J30" s="684"/>
      <c r="K30" s="684"/>
      <c r="L30" s="684"/>
      <c r="M30" s="686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</row>
    <row r="31" spans="1:169" s="45" customFormat="1" ht="12.75" customHeight="1" x14ac:dyDescent="0.2">
      <c r="A31" s="673"/>
      <c r="B31" s="673"/>
      <c r="C31" s="675"/>
      <c r="D31" s="677"/>
      <c r="E31" s="679"/>
      <c r="F31" s="685"/>
      <c r="G31" s="485"/>
      <c r="H31" s="684"/>
      <c r="I31" s="684"/>
      <c r="J31" s="684"/>
      <c r="K31" s="684"/>
      <c r="L31" s="684"/>
      <c r="M31" s="686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</row>
    <row r="32" spans="1:169" s="45" customFormat="1" ht="12.75" customHeight="1" x14ac:dyDescent="0.2">
      <c r="A32" s="673"/>
      <c r="B32" s="673"/>
      <c r="C32" s="675"/>
      <c r="D32" s="677"/>
      <c r="E32" s="679"/>
      <c r="F32" s="685"/>
      <c r="G32" s="485"/>
      <c r="H32" s="684"/>
      <c r="I32" s="684"/>
      <c r="J32" s="684"/>
      <c r="K32" s="684"/>
      <c r="L32" s="684"/>
      <c r="M32" s="686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</row>
    <row r="33" spans="1:169" s="45" customFormat="1" ht="12.75" customHeight="1" x14ac:dyDescent="0.2">
      <c r="A33" s="673"/>
      <c r="B33" s="673"/>
      <c r="C33" s="675"/>
      <c r="D33" s="677"/>
      <c r="E33" s="679"/>
      <c r="F33" s="685"/>
      <c r="G33" s="485"/>
      <c r="H33" s="684"/>
      <c r="I33" s="684"/>
      <c r="J33" s="684"/>
      <c r="K33" s="684"/>
      <c r="L33" s="684"/>
      <c r="M33" s="686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</row>
    <row r="34" spans="1:169" s="45" customFormat="1" ht="13.5" customHeight="1" x14ac:dyDescent="0.2">
      <c r="A34" s="673"/>
      <c r="B34" s="673"/>
      <c r="C34" s="675"/>
      <c r="D34" s="677"/>
      <c r="E34" s="679"/>
      <c r="F34" s="685"/>
      <c r="G34" s="485"/>
      <c r="H34" s="684"/>
      <c r="I34" s="684"/>
      <c r="J34" s="684"/>
      <c r="K34" s="684"/>
      <c r="L34" s="684"/>
      <c r="M34" s="686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</row>
    <row r="35" spans="1:169" x14ac:dyDescent="0.25">
      <c r="A35" s="673"/>
      <c r="B35" s="673"/>
      <c r="C35" s="675"/>
      <c r="D35" s="677"/>
      <c r="E35" s="679"/>
      <c r="F35" s="685"/>
      <c r="G35" s="485"/>
      <c r="H35" s="684"/>
      <c r="I35" s="684"/>
      <c r="J35" s="684"/>
      <c r="K35" s="684"/>
      <c r="L35" s="684"/>
      <c r="M35" s="686"/>
      <c r="N35" s="53"/>
      <c r="O35" s="53"/>
    </row>
    <row r="36" spans="1:169" x14ac:dyDescent="0.25">
      <c r="A36" s="673"/>
      <c r="B36" s="673"/>
      <c r="C36" s="675"/>
      <c r="D36" s="677"/>
      <c r="E36" s="679"/>
      <c r="F36" s="685"/>
      <c r="G36" s="485"/>
      <c r="H36" s="684"/>
      <c r="I36" s="684"/>
      <c r="J36" s="684"/>
      <c r="K36" s="684"/>
      <c r="L36" s="684"/>
      <c r="M36" s="686"/>
      <c r="N36" s="53"/>
      <c r="O36" s="53"/>
    </row>
    <row r="37" spans="1:169" x14ac:dyDescent="0.25">
      <c r="A37" s="673"/>
      <c r="B37" s="673"/>
      <c r="C37" s="675"/>
      <c r="D37" s="677"/>
      <c r="E37" s="679"/>
      <c r="F37" s="685"/>
      <c r="G37" s="485"/>
      <c r="H37" s="684"/>
      <c r="I37" s="684"/>
      <c r="J37" s="684"/>
      <c r="K37" s="684"/>
      <c r="L37" s="684"/>
      <c r="M37" s="686"/>
      <c r="N37" s="53"/>
      <c r="O37" s="53"/>
    </row>
    <row r="38" spans="1:169" x14ac:dyDescent="0.25">
      <c r="A38" s="673"/>
      <c r="B38" s="673"/>
      <c r="C38" s="675"/>
      <c r="D38" s="677"/>
      <c r="E38" s="679"/>
      <c r="F38" s="685"/>
      <c r="G38" s="485"/>
      <c r="H38" s="684"/>
      <c r="I38" s="684"/>
      <c r="J38" s="684"/>
      <c r="K38" s="684"/>
      <c r="L38" s="684"/>
      <c r="M38" s="686"/>
      <c r="N38" s="53"/>
      <c r="O38" s="53"/>
    </row>
    <row r="39" spans="1:169" ht="15.75" thickBot="1" x14ac:dyDescent="0.3">
      <c r="A39" s="674"/>
      <c r="B39" s="674"/>
      <c r="C39" s="675"/>
      <c r="D39" s="677"/>
      <c r="E39" s="679"/>
      <c r="F39" s="685"/>
      <c r="G39" s="485"/>
      <c r="H39" s="684"/>
      <c r="I39" s="684"/>
      <c r="J39" s="684"/>
      <c r="K39" s="684"/>
      <c r="L39" s="684"/>
      <c r="M39" s="686"/>
      <c r="N39" s="53"/>
      <c r="O39" s="53"/>
    </row>
    <row r="40" spans="1:169" s="45" customFormat="1" ht="12.75" customHeight="1" x14ac:dyDescent="0.2">
      <c r="A40" s="672">
        <f>'7- Mapa Final'!A70</f>
        <v>7</v>
      </c>
      <c r="B40" s="672" t="e">
        <f>'7- Mapa Final'!#REF!</f>
        <v>#REF!</v>
      </c>
      <c r="C40" s="675" t="e">
        <f>'7- Mapa Final'!#REF!</f>
        <v>#REF!</v>
      </c>
      <c r="D40" s="676" t="str">
        <f>'7- Mapa Final'!J70</f>
        <v>Media - 3</v>
      </c>
      <c r="E40" s="678" t="str">
        <f>'7- Mapa Final'!K70</f>
        <v>Moderado - 3</v>
      </c>
      <c r="F40" s="685" t="str">
        <f>'7- Mapa Final'!M70</f>
        <v>Moderado - 9</v>
      </c>
      <c r="G40" s="485" t="s">
        <v>427</v>
      </c>
      <c r="H40" s="684"/>
      <c r="I40" s="684"/>
      <c r="J40" s="684"/>
      <c r="K40" s="684"/>
      <c r="L40" s="684"/>
      <c r="M40" s="686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</row>
    <row r="41" spans="1:169" s="45" customFormat="1" ht="12.75" customHeight="1" x14ac:dyDescent="0.2">
      <c r="A41" s="673"/>
      <c r="B41" s="673"/>
      <c r="C41" s="675"/>
      <c r="D41" s="677"/>
      <c r="E41" s="679"/>
      <c r="F41" s="685"/>
      <c r="G41" s="485"/>
      <c r="H41" s="684"/>
      <c r="I41" s="684"/>
      <c r="J41" s="684"/>
      <c r="K41" s="684"/>
      <c r="L41" s="684"/>
      <c r="M41" s="686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</row>
    <row r="42" spans="1:169" s="45" customFormat="1" ht="12.75" customHeight="1" x14ac:dyDescent="0.2">
      <c r="A42" s="673"/>
      <c r="B42" s="673"/>
      <c r="C42" s="675"/>
      <c r="D42" s="677"/>
      <c r="E42" s="679"/>
      <c r="F42" s="685"/>
      <c r="G42" s="485"/>
      <c r="H42" s="684"/>
      <c r="I42" s="684"/>
      <c r="J42" s="684"/>
      <c r="K42" s="684"/>
      <c r="L42" s="684"/>
      <c r="M42" s="686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</row>
    <row r="43" spans="1:169" s="45" customFormat="1" ht="12.75" customHeight="1" x14ac:dyDescent="0.2">
      <c r="A43" s="673"/>
      <c r="B43" s="673"/>
      <c r="C43" s="675"/>
      <c r="D43" s="677"/>
      <c r="E43" s="679"/>
      <c r="F43" s="685"/>
      <c r="G43" s="485"/>
      <c r="H43" s="684"/>
      <c r="I43" s="684"/>
      <c r="J43" s="684"/>
      <c r="K43" s="684"/>
      <c r="L43" s="684"/>
      <c r="M43" s="686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  <c r="DB43" s="53"/>
      <c r="DC43" s="53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3"/>
      <c r="FK43" s="53"/>
      <c r="FL43" s="53"/>
      <c r="FM43" s="53"/>
    </row>
    <row r="44" spans="1:169" s="45" customFormat="1" ht="13.5" customHeight="1" x14ac:dyDescent="0.2">
      <c r="A44" s="673"/>
      <c r="B44" s="673"/>
      <c r="C44" s="675"/>
      <c r="D44" s="677"/>
      <c r="E44" s="679"/>
      <c r="F44" s="685"/>
      <c r="G44" s="485"/>
      <c r="H44" s="684"/>
      <c r="I44" s="684"/>
      <c r="J44" s="684"/>
      <c r="K44" s="684"/>
      <c r="L44" s="684"/>
      <c r="M44" s="686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A44" s="53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3"/>
      <c r="FK44" s="53"/>
      <c r="FL44" s="53"/>
      <c r="FM44" s="53"/>
    </row>
    <row r="45" spans="1:169" x14ac:dyDescent="0.25">
      <c r="A45" s="673"/>
      <c r="B45" s="673"/>
      <c r="C45" s="675"/>
      <c r="D45" s="677"/>
      <c r="E45" s="679"/>
      <c r="F45" s="685"/>
      <c r="G45" s="485"/>
      <c r="H45" s="684"/>
      <c r="I45" s="684"/>
      <c r="J45" s="684"/>
      <c r="K45" s="684"/>
      <c r="L45" s="684"/>
      <c r="M45" s="686"/>
      <c r="N45" s="53"/>
      <c r="O45" s="53"/>
    </row>
    <row r="46" spans="1:169" x14ac:dyDescent="0.25">
      <c r="A46" s="673"/>
      <c r="B46" s="673"/>
      <c r="C46" s="675"/>
      <c r="D46" s="677"/>
      <c r="E46" s="679"/>
      <c r="F46" s="685"/>
      <c r="G46" s="485"/>
      <c r="H46" s="684"/>
      <c r="I46" s="684"/>
      <c r="J46" s="684"/>
      <c r="K46" s="684"/>
      <c r="L46" s="684"/>
      <c r="M46" s="686"/>
      <c r="N46" s="53"/>
      <c r="O46" s="53"/>
    </row>
    <row r="47" spans="1:169" x14ac:dyDescent="0.25">
      <c r="A47" s="673"/>
      <c r="B47" s="673"/>
      <c r="C47" s="675"/>
      <c r="D47" s="677"/>
      <c r="E47" s="679"/>
      <c r="F47" s="685"/>
      <c r="G47" s="485"/>
      <c r="H47" s="684"/>
      <c r="I47" s="684"/>
      <c r="J47" s="684"/>
      <c r="K47" s="684"/>
      <c r="L47" s="684"/>
      <c r="M47" s="686"/>
      <c r="N47" s="53"/>
      <c r="O47" s="53"/>
    </row>
    <row r="48" spans="1:169" x14ac:dyDescent="0.25">
      <c r="A48" s="673"/>
      <c r="B48" s="673"/>
      <c r="C48" s="675"/>
      <c r="D48" s="677"/>
      <c r="E48" s="679"/>
      <c r="F48" s="685"/>
      <c r="G48" s="485"/>
      <c r="H48" s="684"/>
      <c r="I48" s="684"/>
      <c r="J48" s="684"/>
      <c r="K48" s="684"/>
      <c r="L48" s="684"/>
      <c r="M48" s="686"/>
      <c r="N48" s="53"/>
      <c r="O48" s="53"/>
    </row>
    <row r="49" spans="1:169" ht="15.75" thickBot="1" x14ac:dyDescent="0.3">
      <c r="A49" s="674"/>
      <c r="B49" s="674"/>
      <c r="C49" s="675"/>
      <c r="D49" s="677"/>
      <c r="E49" s="679"/>
      <c r="F49" s="685"/>
      <c r="G49" s="485"/>
      <c r="H49" s="684"/>
      <c r="I49" s="684"/>
      <c r="J49" s="684"/>
      <c r="K49" s="684"/>
      <c r="L49" s="684"/>
      <c r="M49" s="686"/>
      <c r="N49" s="53"/>
      <c r="O49" s="53"/>
    </row>
    <row r="50" spans="1:169" s="45" customFormat="1" ht="12.75" customHeight="1" x14ac:dyDescent="0.2">
      <c r="A50" s="672">
        <f>'7- Mapa Final'!A70</f>
        <v>7</v>
      </c>
      <c r="B50" s="672" t="str">
        <f>'7- Mapa Final'!B70</f>
        <v xml:space="preserve">Recibir dádivas o beneficios a nombre propio o de terceros para expedir documentos  sin el lleno de requisitos legales o con datos falsos. </v>
      </c>
      <c r="C50" s="675" t="str">
        <f>'7- Mapa Final'!C70</f>
        <v xml:space="preserve"> Realizar trámites sin el cumplimiento de los requisitos legales  o con datos falsos</v>
      </c>
      <c r="D50" s="676" t="str">
        <f>'7- Mapa Final'!J70</f>
        <v>Media - 3</v>
      </c>
      <c r="E50" s="678" t="str">
        <f>'7- Mapa Final'!K70</f>
        <v>Moderado - 3</v>
      </c>
      <c r="F50" s="685" t="str">
        <f>'7- Mapa Final'!M70</f>
        <v>Moderado - 9</v>
      </c>
      <c r="G50" s="485" t="s">
        <v>427</v>
      </c>
      <c r="H50" s="684"/>
      <c r="I50" s="684"/>
      <c r="J50" s="684"/>
      <c r="K50" s="684"/>
      <c r="L50" s="684"/>
      <c r="M50" s="686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  <c r="FF50" s="53"/>
      <c r="FG50" s="53"/>
      <c r="FH50" s="53"/>
      <c r="FI50" s="53"/>
      <c r="FJ50" s="53"/>
      <c r="FK50" s="53"/>
      <c r="FL50" s="53"/>
      <c r="FM50" s="53"/>
    </row>
    <row r="51" spans="1:169" s="45" customFormat="1" ht="12.75" customHeight="1" x14ac:dyDescent="0.2">
      <c r="A51" s="673"/>
      <c r="B51" s="673"/>
      <c r="C51" s="675"/>
      <c r="D51" s="677"/>
      <c r="E51" s="679"/>
      <c r="F51" s="685"/>
      <c r="G51" s="485"/>
      <c r="H51" s="684"/>
      <c r="I51" s="684"/>
      <c r="J51" s="684"/>
      <c r="K51" s="684"/>
      <c r="L51" s="684"/>
      <c r="M51" s="686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  <c r="CH51" s="53"/>
      <c r="CI51" s="53"/>
      <c r="CJ51" s="53"/>
      <c r="CK51" s="53"/>
      <c r="CL51" s="53"/>
      <c r="CM51" s="53"/>
      <c r="CN51" s="53"/>
      <c r="CO51" s="53"/>
      <c r="CP51" s="53"/>
      <c r="CQ51" s="53"/>
      <c r="CR51" s="53"/>
      <c r="CS51" s="53"/>
      <c r="CT51" s="53"/>
      <c r="CU51" s="53"/>
      <c r="CV51" s="53"/>
      <c r="CW51" s="53"/>
      <c r="CX51" s="53"/>
      <c r="CY51" s="53"/>
      <c r="CZ51" s="53"/>
      <c r="DA51" s="53"/>
      <c r="DB51" s="53"/>
      <c r="DC51" s="53"/>
      <c r="DD51" s="53"/>
      <c r="DE51" s="53"/>
      <c r="DF51" s="53"/>
      <c r="DG51" s="53"/>
      <c r="DH51" s="53"/>
      <c r="DI51" s="53"/>
      <c r="DJ51" s="53"/>
      <c r="DK51" s="53"/>
      <c r="DL51" s="53"/>
      <c r="DM51" s="53"/>
      <c r="DN51" s="53"/>
      <c r="DO51" s="53"/>
      <c r="DP51" s="53"/>
      <c r="DQ51" s="53"/>
      <c r="DR51" s="53"/>
      <c r="DS51" s="53"/>
      <c r="DT51" s="53"/>
      <c r="DU51" s="53"/>
      <c r="DV51" s="53"/>
      <c r="DW51" s="53"/>
      <c r="DX51" s="53"/>
      <c r="DY51" s="53"/>
      <c r="DZ51" s="53"/>
      <c r="EA51" s="53"/>
      <c r="EB51" s="53"/>
      <c r="EC51" s="53"/>
      <c r="ED51" s="53"/>
      <c r="EE51" s="53"/>
      <c r="EF51" s="53"/>
      <c r="EG51" s="53"/>
      <c r="EH51" s="53"/>
      <c r="EI51" s="53"/>
      <c r="EJ51" s="53"/>
      <c r="EK51" s="53"/>
      <c r="EL51" s="53"/>
      <c r="EM51" s="53"/>
      <c r="EN51" s="53"/>
      <c r="EO51" s="53"/>
      <c r="EP51" s="53"/>
      <c r="EQ51" s="53"/>
      <c r="ER51" s="53"/>
      <c r="ES51" s="53"/>
      <c r="ET51" s="53"/>
      <c r="EU51" s="53"/>
      <c r="EV51" s="53"/>
      <c r="EW51" s="53"/>
      <c r="EX51" s="53"/>
      <c r="EY51" s="53"/>
      <c r="EZ51" s="53"/>
      <c r="FA51" s="53"/>
      <c r="FB51" s="53"/>
      <c r="FC51" s="53"/>
      <c r="FD51" s="53"/>
      <c r="FE51" s="53"/>
      <c r="FF51" s="53"/>
      <c r="FG51" s="53"/>
      <c r="FH51" s="53"/>
      <c r="FI51" s="53"/>
      <c r="FJ51" s="53"/>
      <c r="FK51" s="53"/>
      <c r="FL51" s="53"/>
      <c r="FM51" s="53"/>
    </row>
    <row r="52" spans="1:169" s="45" customFormat="1" ht="12.75" customHeight="1" x14ac:dyDescent="0.2">
      <c r="A52" s="673"/>
      <c r="B52" s="673"/>
      <c r="C52" s="675"/>
      <c r="D52" s="677"/>
      <c r="E52" s="679"/>
      <c r="F52" s="685"/>
      <c r="G52" s="485"/>
      <c r="H52" s="684"/>
      <c r="I52" s="684"/>
      <c r="J52" s="684"/>
      <c r="K52" s="684"/>
      <c r="L52" s="684"/>
      <c r="M52" s="686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  <c r="DB52" s="53"/>
      <c r="DC52" s="53"/>
      <c r="DD52" s="53"/>
      <c r="DE52" s="53"/>
      <c r="DF52" s="53"/>
      <c r="DG52" s="53"/>
      <c r="DH52" s="53"/>
      <c r="DI52" s="53"/>
      <c r="DJ52" s="53"/>
      <c r="DK52" s="53"/>
      <c r="DL52" s="53"/>
      <c r="DM52" s="53"/>
      <c r="DN52" s="53"/>
      <c r="DO52" s="53"/>
      <c r="DP52" s="53"/>
      <c r="DQ52" s="53"/>
      <c r="DR52" s="53"/>
      <c r="DS52" s="53"/>
      <c r="DT52" s="53"/>
      <c r="DU52" s="53"/>
      <c r="DV52" s="53"/>
      <c r="DW52" s="53"/>
      <c r="DX52" s="53"/>
      <c r="DY52" s="53"/>
      <c r="DZ52" s="53"/>
      <c r="EA52" s="53"/>
      <c r="EB52" s="53"/>
      <c r="EC52" s="53"/>
      <c r="ED52" s="53"/>
      <c r="EE52" s="53"/>
      <c r="EF52" s="53"/>
      <c r="EG52" s="53"/>
      <c r="EH52" s="53"/>
      <c r="EI52" s="53"/>
      <c r="EJ52" s="53"/>
      <c r="EK52" s="53"/>
      <c r="EL52" s="53"/>
      <c r="EM52" s="53"/>
      <c r="EN52" s="53"/>
      <c r="EO52" s="53"/>
      <c r="EP52" s="53"/>
      <c r="EQ52" s="53"/>
      <c r="ER52" s="53"/>
      <c r="ES52" s="53"/>
      <c r="ET52" s="53"/>
      <c r="EU52" s="53"/>
      <c r="EV52" s="53"/>
      <c r="EW52" s="53"/>
      <c r="EX52" s="53"/>
      <c r="EY52" s="53"/>
      <c r="EZ52" s="53"/>
      <c r="FA52" s="53"/>
      <c r="FB52" s="53"/>
      <c r="FC52" s="53"/>
      <c r="FD52" s="53"/>
      <c r="FE52" s="53"/>
      <c r="FF52" s="53"/>
      <c r="FG52" s="53"/>
      <c r="FH52" s="53"/>
      <c r="FI52" s="53"/>
      <c r="FJ52" s="53"/>
      <c r="FK52" s="53"/>
      <c r="FL52" s="53"/>
      <c r="FM52" s="53"/>
    </row>
    <row r="53" spans="1:169" s="45" customFormat="1" ht="12.75" customHeight="1" x14ac:dyDescent="0.2">
      <c r="A53" s="673"/>
      <c r="B53" s="673"/>
      <c r="C53" s="675"/>
      <c r="D53" s="677"/>
      <c r="E53" s="679"/>
      <c r="F53" s="685"/>
      <c r="G53" s="485"/>
      <c r="H53" s="684"/>
      <c r="I53" s="684"/>
      <c r="J53" s="684"/>
      <c r="K53" s="684"/>
      <c r="L53" s="684"/>
      <c r="M53" s="686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3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3"/>
      <c r="FK53" s="53"/>
      <c r="FL53" s="53"/>
      <c r="FM53" s="53"/>
    </row>
    <row r="54" spans="1:169" s="45" customFormat="1" ht="13.5" customHeight="1" x14ac:dyDescent="0.2">
      <c r="A54" s="673"/>
      <c r="B54" s="673"/>
      <c r="C54" s="675"/>
      <c r="D54" s="677"/>
      <c r="E54" s="679"/>
      <c r="F54" s="685"/>
      <c r="G54" s="485"/>
      <c r="H54" s="684"/>
      <c r="I54" s="684"/>
      <c r="J54" s="684"/>
      <c r="K54" s="684"/>
      <c r="L54" s="684"/>
      <c r="M54" s="686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  <c r="CL54" s="53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  <c r="DA54" s="53"/>
      <c r="DB54" s="53"/>
      <c r="DC54" s="53"/>
      <c r="DD54" s="53"/>
      <c r="DE54" s="53"/>
      <c r="DF54" s="53"/>
      <c r="DG54" s="53"/>
      <c r="DH54" s="53"/>
      <c r="DI54" s="53"/>
      <c r="DJ54" s="53"/>
      <c r="DK54" s="53"/>
      <c r="DL54" s="53"/>
      <c r="DM54" s="53"/>
      <c r="DN54" s="53"/>
      <c r="DO54" s="53"/>
      <c r="DP54" s="53"/>
      <c r="DQ54" s="53"/>
      <c r="DR54" s="53"/>
      <c r="DS54" s="53"/>
      <c r="DT54" s="53"/>
      <c r="DU54" s="53"/>
      <c r="DV54" s="53"/>
      <c r="DW54" s="53"/>
      <c r="DX54" s="53"/>
      <c r="DY54" s="53"/>
      <c r="DZ54" s="53"/>
      <c r="EA54" s="53"/>
      <c r="EB54" s="53"/>
      <c r="EC54" s="53"/>
      <c r="ED54" s="53"/>
      <c r="EE54" s="53"/>
      <c r="EF54" s="53"/>
      <c r="EG54" s="53"/>
      <c r="EH54" s="53"/>
      <c r="EI54" s="53"/>
      <c r="EJ54" s="53"/>
      <c r="EK54" s="53"/>
      <c r="EL54" s="53"/>
      <c r="EM54" s="53"/>
      <c r="EN54" s="53"/>
      <c r="EO54" s="53"/>
      <c r="EP54" s="53"/>
      <c r="EQ54" s="53"/>
      <c r="ER54" s="53"/>
      <c r="ES54" s="53"/>
      <c r="ET54" s="53"/>
      <c r="EU54" s="53"/>
      <c r="EV54" s="53"/>
      <c r="EW54" s="53"/>
      <c r="EX54" s="53"/>
      <c r="EY54" s="53"/>
      <c r="EZ54" s="53"/>
      <c r="FA54" s="53"/>
      <c r="FB54" s="53"/>
      <c r="FC54" s="53"/>
      <c r="FD54" s="53"/>
      <c r="FE54" s="53"/>
      <c r="FF54" s="53"/>
      <c r="FG54" s="53"/>
      <c r="FH54" s="53"/>
      <c r="FI54" s="53"/>
      <c r="FJ54" s="53"/>
      <c r="FK54" s="53"/>
      <c r="FL54" s="53"/>
      <c r="FM54" s="53"/>
    </row>
    <row r="55" spans="1:169" x14ac:dyDescent="0.25">
      <c r="A55" s="673"/>
      <c r="B55" s="673"/>
      <c r="C55" s="675"/>
      <c r="D55" s="677"/>
      <c r="E55" s="679"/>
      <c r="F55" s="685"/>
      <c r="G55" s="485"/>
      <c r="H55" s="684"/>
      <c r="I55" s="684"/>
      <c r="J55" s="684"/>
      <c r="K55" s="684"/>
      <c r="L55" s="684"/>
      <c r="M55" s="686"/>
      <c r="N55" s="53"/>
      <c r="O55" s="53"/>
    </row>
    <row r="56" spans="1:169" x14ac:dyDescent="0.25">
      <c r="A56" s="673"/>
      <c r="B56" s="673"/>
      <c r="C56" s="675"/>
      <c r="D56" s="677"/>
      <c r="E56" s="679"/>
      <c r="F56" s="685"/>
      <c r="G56" s="485"/>
      <c r="H56" s="684"/>
      <c r="I56" s="684"/>
      <c r="J56" s="684"/>
      <c r="K56" s="684"/>
      <c r="L56" s="684"/>
      <c r="M56" s="686"/>
      <c r="N56" s="53"/>
      <c r="O56" s="53"/>
    </row>
    <row r="57" spans="1:169" x14ac:dyDescent="0.25">
      <c r="A57" s="673"/>
      <c r="B57" s="673"/>
      <c r="C57" s="675"/>
      <c r="D57" s="677"/>
      <c r="E57" s="679"/>
      <c r="F57" s="685"/>
      <c r="G57" s="485"/>
      <c r="H57" s="684"/>
      <c r="I57" s="684"/>
      <c r="J57" s="684"/>
      <c r="K57" s="684"/>
      <c r="L57" s="684"/>
      <c r="M57" s="686"/>
      <c r="N57" s="53"/>
      <c r="O57" s="53"/>
    </row>
    <row r="58" spans="1:169" x14ac:dyDescent="0.25">
      <c r="A58" s="673"/>
      <c r="B58" s="673"/>
      <c r="C58" s="675"/>
      <c r="D58" s="677"/>
      <c r="E58" s="679"/>
      <c r="F58" s="685"/>
      <c r="G58" s="485"/>
      <c r="H58" s="684"/>
      <c r="I58" s="684"/>
      <c r="J58" s="684"/>
      <c r="K58" s="684"/>
      <c r="L58" s="684"/>
      <c r="M58" s="686"/>
      <c r="N58" s="53"/>
      <c r="O58" s="53"/>
    </row>
    <row r="59" spans="1:169" ht="15.75" thickBot="1" x14ac:dyDescent="0.3">
      <c r="A59" s="674"/>
      <c r="B59" s="674"/>
      <c r="C59" s="719"/>
      <c r="D59" s="720"/>
      <c r="E59" s="721"/>
      <c r="F59" s="717"/>
      <c r="G59" s="485"/>
      <c r="H59" s="718"/>
      <c r="I59" s="718"/>
      <c r="J59" s="718"/>
      <c r="K59" s="718"/>
      <c r="L59" s="718"/>
      <c r="M59" s="722"/>
      <c r="N59" s="53"/>
      <c r="O59" s="53"/>
    </row>
    <row r="60" spans="1:169" x14ac:dyDescent="0.25">
      <c r="A60" s="672">
        <f>'7- Mapa Final'!A80</f>
        <v>8</v>
      </c>
      <c r="B60" s="672" t="str">
        <f>'7- Mapa Final'!B80</f>
        <v>Posibilidad de interrupción o fallas Tecnológicas en hardware o software</v>
      </c>
      <c r="C60" s="675" t="str">
        <f>'7- Mapa Final'!C80</f>
        <v>Se presenta interrupción en la conexión a internet en las instalaciones del SPA.
Se presenta lentitud  al realizar trabajo cotidiano en los equipos.</v>
      </c>
      <c r="D60" s="676">
        <f>'7- Mapa Final'!J80</f>
        <v>0</v>
      </c>
      <c r="E60" s="678">
        <f>'7- Mapa Final'!K80</f>
        <v>0</v>
      </c>
      <c r="F60" s="685">
        <f>'7- Mapa Final'!M80</f>
        <v>0</v>
      </c>
      <c r="G60" s="485" t="s">
        <v>427</v>
      </c>
      <c r="H60" s="684"/>
      <c r="I60" s="684"/>
      <c r="J60" s="684"/>
      <c r="K60" s="684"/>
      <c r="L60" s="684"/>
      <c r="M60" s="686"/>
    </row>
    <row r="61" spans="1:169" x14ac:dyDescent="0.25">
      <c r="A61" s="673"/>
      <c r="B61" s="673"/>
      <c r="C61" s="675"/>
      <c r="D61" s="677"/>
      <c r="E61" s="679"/>
      <c r="F61" s="685"/>
      <c r="G61" s="485"/>
      <c r="H61" s="684"/>
      <c r="I61" s="684"/>
      <c r="J61" s="684"/>
      <c r="K61" s="684"/>
      <c r="L61" s="684"/>
      <c r="M61" s="686"/>
    </row>
    <row r="62" spans="1:169" x14ac:dyDescent="0.25">
      <c r="A62" s="673"/>
      <c r="B62" s="673"/>
      <c r="C62" s="675"/>
      <c r="D62" s="677"/>
      <c r="E62" s="679"/>
      <c r="F62" s="685"/>
      <c r="G62" s="485"/>
      <c r="H62" s="684"/>
      <c r="I62" s="684"/>
      <c r="J62" s="684"/>
      <c r="K62" s="684"/>
      <c r="L62" s="684"/>
      <c r="M62" s="686"/>
    </row>
    <row r="63" spans="1:169" x14ac:dyDescent="0.25">
      <c r="A63" s="673"/>
      <c r="B63" s="673"/>
      <c r="C63" s="675"/>
      <c r="D63" s="677"/>
      <c r="E63" s="679"/>
      <c r="F63" s="685"/>
      <c r="G63" s="485"/>
      <c r="H63" s="684"/>
      <c r="I63" s="684"/>
      <c r="J63" s="684"/>
      <c r="K63" s="684"/>
      <c r="L63" s="684"/>
      <c r="M63" s="686"/>
    </row>
    <row r="64" spans="1:169" x14ac:dyDescent="0.25">
      <c r="A64" s="673"/>
      <c r="B64" s="673"/>
      <c r="C64" s="675"/>
      <c r="D64" s="677"/>
      <c r="E64" s="679"/>
      <c r="F64" s="685"/>
      <c r="G64" s="485"/>
      <c r="H64" s="684"/>
      <c r="I64" s="684"/>
      <c r="J64" s="684"/>
      <c r="K64" s="684"/>
      <c r="L64" s="684"/>
      <c r="M64" s="686"/>
    </row>
    <row r="65" spans="1:13" x14ac:dyDescent="0.25">
      <c r="A65" s="673"/>
      <c r="B65" s="673"/>
      <c r="C65" s="675"/>
      <c r="D65" s="677"/>
      <c r="E65" s="679"/>
      <c r="F65" s="685"/>
      <c r="G65" s="485"/>
      <c r="H65" s="684"/>
      <c r="I65" s="684"/>
      <c r="J65" s="684"/>
      <c r="K65" s="684"/>
      <c r="L65" s="684"/>
      <c r="M65" s="686"/>
    </row>
    <row r="66" spans="1:13" x14ac:dyDescent="0.25">
      <c r="A66" s="673"/>
      <c r="B66" s="673"/>
      <c r="C66" s="675"/>
      <c r="D66" s="677"/>
      <c r="E66" s="679"/>
      <c r="F66" s="685"/>
      <c r="G66" s="485"/>
      <c r="H66" s="684"/>
      <c r="I66" s="684"/>
      <c r="J66" s="684"/>
      <c r="K66" s="684"/>
      <c r="L66" s="684"/>
      <c r="M66" s="686"/>
    </row>
    <row r="67" spans="1:13" x14ac:dyDescent="0.25">
      <c r="A67" s="673"/>
      <c r="B67" s="673"/>
      <c r="C67" s="675"/>
      <c r="D67" s="677"/>
      <c r="E67" s="679"/>
      <c r="F67" s="685"/>
      <c r="G67" s="485"/>
      <c r="H67" s="684"/>
      <c r="I67" s="684"/>
      <c r="J67" s="684"/>
      <c r="K67" s="684"/>
      <c r="L67" s="684"/>
      <c r="M67" s="686"/>
    </row>
    <row r="68" spans="1:13" x14ac:dyDescent="0.25">
      <c r="A68" s="673"/>
      <c r="B68" s="673"/>
      <c r="C68" s="675"/>
      <c r="D68" s="677"/>
      <c r="E68" s="679"/>
      <c r="F68" s="685"/>
      <c r="G68" s="485"/>
      <c r="H68" s="684"/>
      <c r="I68" s="684"/>
      <c r="J68" s="684"/>
      <c r="K68" s="684"/>
      <c r="L68" s="684"/>
      <c r="M68" s="686"/>
    </row>
    <row r="69" spans="1:13" ht="15.75" thickBot="1" x14ac:dyDescent="0.3">
      <c r="A69" s="674"/>
      <c r="B69" s="674"/>
      <c r="C69" s="719"/>
      <c r="D69" s="720"/>
      <c r="E69" s="721"/>
      <c r="F69" s="717"/>
      <c r="G69" s="485"/>
      <c r="H69" s="718"/>
      <c r="I69" s="718"/>
      <c r="J69" s="718"/>
      <c r="K69" s="718"/>
      <c r="L69" s="718"/>
      <c r="M69" s="722"/>
    </row>
  </sheetData>
  <mergeCells count="95">
    <mergeCell ref="K60:K69"/>
    <mergeCell ref="L60:L69"/>
    <mergeCell ref="M60:M69"/>
    <mergeCell ref="F60:F69"/>
    <mergeCell ref="G60:G69"/>
    <mergeCell ref="H60:H69"/>
    <mergeCell ref="I60:I69"/>
    <mergeCell ref="J60:J69"/>
    <mergeCell ref="A60:A69"/>
    <mergeCell ref="B60:B69"/>
    <mergeCell ref="C60:C69"/>
    <mergeCell ref="D60:D69"/>
    <mergeCell ref="E60:E69"/>
    <mergeCell ref="J50:J59"/>
    <mergeCell ref="K50:K59"/>
    <mergeCell ref="L50:L59"/>
    <mergeCell ref="M50:M59"/>
    <mergeCell ref="M40:M49"/>
    <mergeCell ref="J40:J49"/>
    <mergeCell ref="K40:K49"/>
    <mergeCell ref="L40:L49"/>
    <mergeCell ref="A50:A59"/>
    <mergeCell ref="B50:B59"/>
    <mergeCell ref="C50:C59"/>
    <mergeCell ref="D50:D59"/>
    <mergeCell ref="E50:E59"/>
    <mergeCell ref="F50:F59"/>
    <mergeCell ref="G50:G59"/>
    <mergeCell ref="H50:H59"/>
    <mergeCell ref="I50:I59"/>
    <mergeCell ref="G40:G49"/>
    <mergeCell ref="H40:H49"/>
    <mergeCell ref="I40:I49"/>
    <mergeCell ref="J30:J39"/>
    <mergeCell ref="K30:K39"/>
    <mergeCell ref="L30:L39"/>
    <mergeCell ref="M30:M39"/>
    <mergeCell ref="A40:A49"/>
    <mergeCell ref="B40:B49"/>
    <mergeCell ref="C40:C49"/>
    <mergeCell ref="D40:D49"/>
    <mergeCell ref="E40:E49"/>
    <mergeCell ref="F40:F49"/>
    <mergeCell ref="M20:M29"/>
    <mergeCell ref="A30:A39"/>
    <mergeCell ref="B30:B39"/>
    <mergeCell ref="C30:C39"/>
    <mergeCell ref="D30:D39"/>
    <mergeCell ref="E30:E39"/>
    <mergeCell ref="F30:F39"/>
    <mergeCell ref="G30:G39"/>
    <mergeCell ref="H30:H39"/>
    <mergeCell ref="I30:I39"/>
    <mergeCell ref="G20:G29"/>
    <mergeCell ref="H20:H29"/>
    <mergeCell ref="I20:I29"/>
    <mergeCell ref="J20:J29"/>
    <mergeCell ref="K20:K29"/>
    <mergeCell ref="L20:L29"/>
    <mergeCell ref="A20:A29"/>
    <mergeCell ref="B20:B29"/>
    <mergeCell ref="C20:C29"/>
    <mergeCell ref="D20:D29"/>
    <mergeCell ref="E20:E29"/>
    <mergeCell ref="F20:F29"/>
    <mergeCell ref="H10:H19"/>
    <mergeCell ref="I10:I19"/>
    <mergeCell ref="J10:J19"/>
    <mergeCell ref="K10:K19"/>
    <mergeCell ref="L10:L19"/>
    <mergeCell ref="M10:M19"/>
    <mergeCell ref="A9:G9"/>
    <mergeCell ref="A10:A19"/>
    <mergeCell ref="B10:B19"/>
    <mergeCell ref="C10:C19"/>
    <mergeCell ref="D10:D19"/>
    <mergeCell ref="E10:E19"/>
    <mergeCell ref="F10:F19"/>
    <mergeCell ref="G10:G19"/>
    <mergeCell ref="A6:B6"/>
    <mergeCell ref="C6:M6"/>
    <mergeCell ref="A7:C7"/>
    <mergeCell ref="D7:F7"/>
    <mergeCell ref="G7:G8"/>
    <mergeCell ref="H7:H8"/>
    <mergeCell ref="I7:J7"/>
    <mergeCell ref="K7:L7"/>
    <mergeCell ref="M7:M8"/>
    <mergeCell ref="A5:B5"/>
    <mergeCell ref="C5:M5"/>
    <mergeCell ref="A1:B2"/>
    <mergeCell ref="C1:J3"/>
    <mergeCell ref="K1:M3"/>
    <mergeCell ref="A4:B4"/>
    <mergeCell ref="C4:M4"/>
  </mergeCells>
  <conditionalFormatting sqref="A7:B7">
    <cfRule type="containsText" dxfId="149" priority="119" operator="containsText" text="3- Moderado">
      <formula>NOT(ISERROR(SEARCH("3- Moderado",A7)))</formula>
    </cfRule>
    <cfRule type="containsText" dxfId="148" priority="124" operator="containsText" text="1- Bajo">
      <formula>NOT(ISERROR(SEARCH("1- Bajo",A7)))</formula>
    </cfRule>
    <cfRule type="containsText" dxfId="147" priority="123" operator="containsText" text="4- Bajo">
      <formula>NOT(ISERROR(SEARCH("4- Bajo",A7)))</formula>
    </cfRule>
    <cfRule type="containsText" dxfId="146" priority="122" operator="containsText" text="3- Bajo">
      <formula>NOT(ISERROR(SEARCH("3- Bajo",A7)))</formula>
    </cfRule>
    <cfRule type="containsText" dxfId="145" priority="121" operator="containsText" text="4- Moderado">
      <formula>NOT(ISERROR(SEARCH("4- Moderado",A7)))</formula>
    </cfRule>
    <cfRule type="containsText" dxfId="144" priority="120" operator="containsText" text="6- Moderado">
      <formula>NOT(ISERROR(SEARCH("6- Moderado",A7)))</formula>
    </cfRule>
  </conditionalFormatting>
  <conditionalFormatting sqref="A10:E10 A20:E20">
    <cfRule type="containsText" dxfId="143" priority="116" operator="containsText" text="3- Bajo">
      <formula>NOT(ISERROR(SEARCH("3- Bajo",A10)))</formula>
    </cfRule>
    <cfRule type="containsText" dxfId="142" priority="115" operator="containsText" text="4- Moderado">
      <formula>NOT(ISERROR(SEARCH("4- Moderado",A10)))</formula>
    </cfRule>
    <cfRule type="containsText" dxfId="141" priority="114" operator="containsText" text="6- Moderado">
      <formula>NOT(ISERROR(SEARCH("6- Moderado",A10)))</formula>
    </cfRule>
    <cfRule type="containsText" dxfId="140" priority="113" operator="containsText" text="3- Moderado">
      <formula>NOT(ISERROR(SEARCH("3- Moderado",A10)))</formula>
    </cfRule>
    <cfRule type="containsText" dxfId="139" priority="118" operator="containsText" text="1- Bajo">
      <formula>NOT(ISERROR(SEARCH("1- Bajo",A10)))</formula>
    </cfRule>
    <cfRule type="containsText" dxfId="138" priority="117" operator="containsText" text="4- Bajo">
      <formula>NOT(ISERROR(SEARCH("4- Bajo",A10)))</formula>
    </cfRule>
  </conditionalFormatting>
  <conditionalFormatting sqref="A30:E30 D40:E40">
    <cfRule type="containsText" dxfId="137" priority="71" operator="containsText" text="4- Bajo">
      <formula>NOT(ISERROR(SEARCH("4- Bajo",A30)))</formula>
    </cfRule>
    <cfRule type="containsText" dxfId="136" priority="70" operator="containsText" text="3- Bajo">
      <formula>NOT(ISERROR(SEARCH("3- Bajo",A30)))</formula>
    </cfRule>
    <cfRule type="containsText" dxfId="135" priority="72" operator="containsText" text="1- Bajo">
      <formula>NOT(ISERROR(SEARCH("1- Bajo",A30)))</formula>
    </cfRule>
  </conditionalFormatting>
  <conditionalFormatting sqref="A40:E40">
    <cfRule type="containsText" dxfId="134" priority="39" operator="containsText" text="3- Moderado">
      <formula>NOT(ISERROR(SEARCH("3- Moderado",A40)))</formula>
    </cfRule>
    <cfRule type="containsText" dxfId="133" priority="40" operator="containsText" text="6- Moderado">
      <formula>NOT(ISERROR(SEARCH("6- Moderado",A40)))</formula>
    </cfRule>
    <cfRule type="containsText" dxfId="132" priority="41" operator="containsText" text="4- Moderado">
      <formula>NOT(ISERROR(SEARCH("4- Moderado",A40)))</formula>
    </cfRule>
    <cfRule type="containsText" dxfId="131" priority="42" operator="containsText" text="3- Bajo">
      <formula>NOT(ISERROR(SEARCH("3- Bajo",A40)))</formula>
    </cfRule>
    <cfRule type="containsText" dxfId="130" priority="43" operator="containsText" text="4- Bajo">
      <formula>NOT(ISERROR(SEARCH("4- Bajo",A40)))</formula>
    </cfRule>
    <cfRule type="containsText" dxfId="129" priority="44" operator="containsText" text="1- Bajo">
      <formula>NOT(ISERROR(SEARCH("1- Bajo",A40)))</formula>
    </cfRule>
  </conditionalFormatting>
  <conditionalFormatting sqref="A50:E50 A60:E60">
    <cfRule type="containsText" dxfId="128" priority="13" operator="containsText" text="4- Moderado">
      <formula>NOT(ISERROR(SEARCH("4- Moderado",A50)))</formula>
    </cfRule>
    <cfRule type="containsText" dxfId="127" priority="14" operator="containsText" text="3- Bajo">
      <formula>NOT(ISERROR(SEARCH("3- Bajo",A50)))</formula>
    </cfRule>
    <cfRule type="containsText" dxfId="126" priority="15" operator="containsText" text="4- Bajo">
      <formula>NOT(ISERROR(SEARCH("4- Bajo",A50)))</formula>
    </cfRule>
    <cfRule type="containsText" dxfId="125" priority="16" operator="containsText" text="1- Bajo">
      <formula>NOT(ISERROR(SEARCH("1- Bajo",A50)))</formula>
    </cfRule>
    <cfRule type="containsText" dxfId="124" priority="11" operator="containsText" text="3- Moderado">
      <formula>NOT(ISERROR(SEARCH("3- Moderado",A50)))</formula>
    </cfRule>
    <cfRule type="containsText" dxfId="123" priority="12" operator="containsText" text="6- Moderado">
      <formula>NOT(ISERROR(SEARCH("6- Moderado",A50)))</formula>
    </cfRule>
  </conditionalFormatting>
  <conditionalFormatting sqref="C8:F8">
    <cfRule type="containsText" dxfId="122" priority="89" operator="containsText" text="4- Bajo">
      <formula>NOT(ISERROR(SEARCH("4- Bajo",C8)))</formula>
    </cfRule>
    <cfRule type="containsText" dxfId="121" priority="90" operator="containsText" text="1- Bajo">
      <formula>NOT(ISERROR(SEARCH("1- Bajo",C8)))</formula>
    </cfRule>
    <cfRule type="containsText" dxfId="120" priority="85" operator="containsText" text="3- Moderado">
      <formula>NOT(ISERROR(SEARCH("3- Moderado",C8)))</formula>
    </cfRule>
    <cfRule type="containsText" dxfId="119" priority="86" operator="containsText" text="6- Moderado">
      <formula>NOT(ISERROR(SEARCH("6- Moderado",C8)))</formula>
    </cfRule>
    <cfRule type="containsText" dxfId="118" priority="87" operator="containsText" text="4- Moderado">
      <formula>NOT(ISERROR(SEARCH("4- Moderado",C8)))</formula>
    </cfRule>
    <cfRule type="containsText" dxfId="117" priority="88" operator="containsText" text="3- Bajo">
      <formula>NOT(ISERROR(SEARCH("3- Bajo",C8)))</formula>
    </cfRule>
  </conditionalFormatting>
  <conditionalFormatting sqref="D10:D69">
    <cfRule type="containsText" dxfId="116" priority="5" operator="containsText" text="Muy Alta">
      <formula>NOT(ISERROR(SEARCH("Muy Alta",D10)))</formula>
    </cfRule>
    <cfRule type="containsText" dxfId="115" priority="6" operator="containsText" text="Alta">
      <formula>NOT(ISERROR(SEARCH("Alta",D10)))</formula>
    </cfRule>
    <cfRule type="containsText" dxfId="114" priority="8" operator="containsText" text="Muy Baja">
      <formula>NOT(ISERROR(SEARCH("Muy Baja",D10)))</formula>
    </cfRule>
    <cfRule type="containsText" dxfId="113" priority="7" operator="containsText" text="Baja">
      <formula>NOT(ISERROR(SEARCH("Baja",D10)))</formula>
    </cfRule>
    <cfRule type="containsText" dxfId="112" priority="10" operator="containsText" text="Media">
      <formula>NOT(ISERROR(SEARCH("Media",D10)))</formula>
    </cfRule>
  </conditionalFormatting>
  <conditionalFormatting sqref="D40:E40 A30:E30">
    <cfRule type="containsText" dxfId="111" priority="67" operator="containsText" text="3- Moderado">
      <formula>NOT(ISERROR(SEARCH("3- Moderado",A30)))</formula>
    </cfRule>
    <cfRule type="containsText" dxfId="110" priority="68" operator="containsText" text="6- Moderado">
      <formula>NOT(ISERROR(SEARCH("6- Moderado",A30)))</formula>
    </cfRule>
    <cfRule type="containsText" dxfId="109" priority="69" operator="containsText" text="4- Moderado">
      <formula>NOT(ISERROR(SEARCH("4- Moderado",A30)))</formula>
    </cfRule>
  </conditionalFormatting>
  <conditionalFormatting sqref="E10:E69">
    <cfRule type="containsText" dxfId="108" priority="2" operator="containsText" text="Mayor">
      <formula>NOT(ISERROR(SEARCH("Mayor",E10)))</formula>
    </cfRule>
    <cfRule type="containsText" dxfId="107" priority="3" operator="containsText" text="Menor">
      <formula>NOT(ISERROR(SEARCH("Menor",E10)))</formula>
    </cfRule>
    <cfRule type="containsText" dxfId="106" priority="4" operator="containsText" text="Leve">
      <formula>NOT(ISERROR(SEARCH("Leve",E10)))</formula>
    </cfRule>
    <cfRule type="containsText" dxfId="105" priority="1" operator="containsText" text="Catastrófico">
      <formula>NOT(ISERROR(SEARCH("Catastrófico",E10)))</formula>
    </cfRule>
  </conditionalFormatting>
  <conditionalFormatting sqref="E10:F69">
    <cfRule type="containsText" dxfId="104" priority="9" operator="containsText" text="Moderado">
      <formula>NOT(ISERROR(SEARCH("Moderado",E10)))</formula>
    </cfRule>
  </conditionalFormatting>
  <conditionalFormatting sqref="F10:F29">
    <cfRule type="colorScale" priority="130">
      <colorScale>
        <cfvo type="min"/>
        <cfvo type="max"/>
        <color rgb="FFFF7128"/>
        <color rgb="FFFFEF9C"/>
      </colorScale>
    </cfRule>
  </conditionalFormatting>
  <conditionalFormatting sqref="F10:F69">
    <cfRule type="containsText" dxfId="103" priority="26" operator="containsText" text="Alto">
      <formula>NOT(ISERROR(SEARCH("Alto",F10)))</formula>
    </cfRule>
    <cfRule type="containsText" dxfId="102" priority="25" operator="containsText" text="Moderado">
      <formula>NOT(ISERROR(SEARCH("Moderado",F10)))</formula>
    </cfRule>
    <cfRule type="containsText" dxfId="101" priority="24" operator="containsText" text="Bajo">
      <formula>NOT(ISERROR(SEARCH("Bajo",F10)))</formula>
    </cfRule>
    <cfRule type="containsText" dxfId="100" priority="27" operator="containsText" text="Extremo">
      <formula>NOT(ISERROR(SEARCH("Extremo",F10)))</formula>
    </cfRule>
  </conditionalFormatting>
  <conditionalFormatting sqref="F30:F49">
    <cfRule type="colorScale" priority="84">
      <colorScale>
        <cfvo type="min"/>
        <cfvo type="max"/>
        <color rgb="FFFF7128"/>
        <color rgb="FFFFEF9C"/>
      </colorScale>
    </cfRule>
  </conditionalFormatting>
  <conditionalFormatting sqref="F40:F49">
    <cfRule type="colorScale" priority="56">
      <colorScale>
        <cfvo type="min"/>
        <cfvo type="max"/>
        <color rgb="FFFF7128"/>
        <color rgb="FFFFEF9C"/>
      </colorScale>
    </cfRule>
  </conditionalFormatting>
  <conditionalFormatting sqref="F50:F69">
    <cfRule type="colorScale" priority="28">
      <colorScale>
        <cfvo type="min"/>
        <cfvo type="max"/>
        <color rgb="FFFF7128"/>
        <color rgb="FFFFEF9C"/>
      </colorScale>
    </cfRule>
  </conditionalFormatting>
  <dataValidations count="4">
    <dataValidation allowBlank="1" showInputMessage="1" showErrorMessage="1" prompt="Registrar qué factor  que ocasina el riesgo: un facot identtficado el contexto._x000a_O  personas, recursos, estilo de direccion , factores externos, , codiciones ambientales" sqref="C8" xr:uid="{00000000-0002-0000-0A00-000000000000}"/>
    <dataValidation allowBlank="1" showInputMessage="1" showErrorMessage="1" prompt="Describir las actividades que se van a desarrollar para el proyecto" sqref="H7" xr:uid="{00000000-0002-0000-0A00-000001000000}"/>
    <dataValidation allowBlank="1" showInputMessage="1" showErrorMessage="1" prompt="Seleccionar si el responsable es el responsable de las acciones es el nivel central" sqref="I7:I8" xr:uid="{00000000-0002-0000-0A00-000002000000}"/>
    <dataValidation allowBlank="1" showInputMessage="1" showErrorMessage="1" prompt="seleccionar si el responsable de ejecutar las acciones es el nivel central" sqref="J8" xr:uid="{00000000-0002-0000-0A00-000003000000}"/>
  </dataValidations>
  <printOptions horizontalCentered="1"/>
  <pageMargins left="0.70866141732283472" right="0.70866141732283472" top="0.74803149606299213" bottom="0.74803149606299213" header="0.31496062992125984" footer="0.31496062992125984"/>
  <pageSetup scale="10" fitToHeight="0" orientation="landscape" horizontalDpi="4294967294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4000000}">
          <x14:formula1>
            <xm:f>'9- Matriz de Calor '!$S$8:$S$11</xm:f>
          </x14:formula1>
          <xm:sqref>G10:G69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5" tint="0.39997558519241921"/>
    <pageSetUpPr fitToPage="1"/>
  </sheetPr>
  <dimension ref="A1:JK59"/>
  <sheetViews>
    <sheetView showGridLines="0" topLeftCell="B37" zoomScale="62" zoomScaleNormal="62" workbookViewId="0">
      <selection activeCell="C4" sqref="C4:M6"/>
    </sheetView>
  </sheetViews>
  <sheetFormatPr baseColWidth="10" defaultColWidth="11.42578125" defaultRowHeight="15" x14ac:dyDescent="0.25"/>
  <cols>
    <col min="1" max="1" width="18.42578125" style="5" customWidth="1"/>
    <col min="2" max="2" width="35.85546875" style="5" customWidth="1"/>
    <col min="3" max="3" width="40.28515625" customWidth="1"/>
    <col min="4" max="4" width="16.85546875" style="115" customWidth="1"/>
    <col min="5" max="5" width="18.5703125" style="46" customWidth="1"/>
    <col min="6" max="6" width="18.28515625" style="46" bestFit="1" customWidth="1"/>
    <col min="7" max="7" width="18.28515625" bestFit="1" customWidth="1"/>
    <col min="8" max="8" width="32.7109375" customWidth="1"/>
    <col min="9" max="9" width="16.5703125" customWidth="1"/>
    <col min="10" max="10" width="14.28515625" customWidth="1"/>
    <col min="11" max="11" width="17.7109375" customWidth="1"/>
    <col min="12" max="12" width="17.5703125" customWidth="1"/>
    <col min="13" max="13" width="48.28515625" customWidth="1"/>
    <col min="14" max="169" width="11.42578125" style="2"/>
  </cols>
  <sheetData>
    <row r="1" spans="1:271" s="36" customFormat="1" ht="16.5" customHeight="1" x14ac:dyDescent="0.3">
      <c r="A1" s="663"/>
      <c r="B1" s="664"/>
      <c r="C1" s="667"/>
      <c r="D1" s="667"/>
      <c r="E1" s="667"/>
      <c r="F1" s="667"/>
      <c r="G1" s="667"/>
      <c r="H1" s="667"/>
      <c r="I1" s="667"/>
      <c r="J1" s="668"/>
      <c r="K1" s="662" t="s">
        <v>523</v>
      </c>
      <c r="L1" s="662"/>
      <c r="M1" s="662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</row>
    <row r="2" spans="1:271" s="36" customFormat="1" ht="39.75" customHeight="1" x14ac:dyDescent="0.3">
      <c r="A2" s="665"/>
      <c r="B2" s="666"/>
      <c r="C2" s="669"/>
      <c r="D2" s="669"/>
      <c r="E2" s="669"/>
      <c r="F2" s="669"/>
      <c r="G2" s="669"/>
      <c r="H2" s="669"/>
      <c r="I2" s="669"/>
      <c r="J2" s="670"/>
      <c r="K2" s="662"/>
      <c r="L2" s="662"/>
      <c r="M2" s="662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</row>
    <row r="3" spans="1:271" s="36" customFormat="1" ht="3" customHeight="1" x14ac:dyDescent="0.3">
      <c r="A3" s="1"/>
      <c r="B3" s="1"/>
      <c r="C3" s="669"/>
      <c r="D3" s="669"/>
      <c r="E3" s="669"/>
      <c r="F3" s="669"/>
      <c r="G3" s="669"/>
      <c r="H3" s="669"/>
      <c r="I3" s="669"/>
      <c r="J3" s="670"/>
      <c r="K3" s="662"/>
      <c r="L3" s="662"/>
      <c r="M3" s="662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</row>
    <row r="4" spans="1:271" s="36" customFormat="1" ht="40.9" customHeight="1" x14ac:dyDescent="0.3">
      <c r="A4" s="583" t="s">
        <v>293</v>
      </c>
      <c r="B4" s="583"/>
      <c r="C4" s="560"/>
      <c r="D4" s="560"/>
      <c r="E4" s="560"/>
      <c r="F4" s="560"/>
      <c r="G4" s="560"/>
      <c r="H4" s="560"/>
      <c r="I4" s="560"/>
      <c r="J4" s="560"/>
      <c r="K4" s="560"/>
      <c r="L4" s="560"/>
      <c r="M4" s="560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</row>
    <row r="5" spans="1:271" s="36" customFormat="1" ht="83.45" customHeight="1" x14ac:dyDescent="0.3">
      <c r="A5" s="583" t="s">
        <v>294</v>
      </c>
      <c r="B5" s="583"/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</row>
    <row r="6" spans="1:271" s="36" customFormat="1" ht="40.9" customHeight="1" x14ac:dyDescent="0.3">
      <c r="A6" s="583" t="s">
        <v>295</v>
      </c>
      <c r="B6" s="583"/>
      <c r="C6" s="516"/>
      <c r="D6" s="660"/>
      <c r="E6" s="660"/>
      <c r="F6" s="660"/>
      <c r="G6" s="660"/>
      <c r="H6" s="660"/>
      <c r="I6" s="660"/>
      <c r="J6" s="660"/>
      <c r="K6" s="660"/>
      <c r="L6" s="660"/>
      <c r="M6" s="661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</row>
    <row r="7" spans="1:271" s="42" customFormat="1" ht="40.5" customHeight="1" thickTop="1" thickBot="1" x14ac:dyDescent="0.3">
      <c r="A7" s="655" t="s">
        <v>524</v>
      </c>
      <c r="B7" s="656"/>
      <c r="C7" s="657"/>
      <c r="D7" s="658" t="s">
        <v>525</v>
      </c>
      <c r="E7" s="658"/>
      <c r="F7" s="658"/>
      <c r="G7" s="659" t="s">
        <v>526</v>
      </c>
      <c r="H7" s="680" t="s">
        <v>527</v>
      </c>
      <c r="I7" s="682" t="s">
        <v>528</v>
      </c>
      <c r="J7" s="683"/>
      <c r="K7" s="682" t="s">
        <v>529</v>
      </c>
      <c r="L7" s="683"/>
      <c r="M7" s="671" t="s">
        <v>530</v>
      </c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</row>
    <row r="8" spans="1:271" s="43" customFormat="1" ht="108" customHeight="1" thickTop="1" thickBot="1" x14ac:dyDescent="0.3">
      <c r="A8" s="54" t="s">
        <v>26</v>
      </c>
      <c r="B8" s="54" t="s">
        <v>239</v>
      </c>
      <c r="C8" s="54" t="s">
        <v>241</v>
      </c>
      <c r="D8" s="47" t="s">
        <v>250</v>
      </c>
      <c r="E8" s="47" t="s">
        <v>531</v>
      </c>
      <c r="F8" s="47" t="s">
        <v>532</v>
      </c>
      <c r="G8" s="659"/>
      <c r="H8" s="681"/>
      <c r="I8" s="48" t="s">
        <v>533</v>
      </c>
      <c r="J8" s="48" t="s">
        <v>534</v>
      </c>
      <c r="K8" s="48" t="s">
        <v>535</v>
      </c>
      <c r="L8" s="48" t="s">
        <v>536</v>
      </c>
      <c r="M8" s="67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</row>
    <row r="9" spans="1:271" s="44" customFormat="1" ht="21.75" customHeight="1" thickTop="1" thickBot="1" x14ac:dyDescent="0.3">
      <c r="A9" s="687"/>
      <c r="B9" s="688"/>
      <c r="C9" s="688"/>
      <c r="D9" s="688"/>
      <c r="E9" s="688"/>
      <c r="F9" s="688"/>
      <c r="G9" s="688"/>
      <c r="M9" s="49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</row>
    <row r="10" spans="1:271" s="45" customFormat="1" ht="15" customHeight="1" x14ac:dyDescent="0.2">
      <c r="A10" s="672">
        <f>'7- Mapa Final'!A10</f>
        <v>1</v>
      </c>
      <c r="B10" s="672" t="str">
        <f>'7- Mapa Final'!B10</f>
        <v>Vencimiento de Términos</v>
      </c>
      <c r="C10" s="689" t="str">
        <f>'7- Mapa Final'!C10</f>
        <v>Posibilidad de que se realicen actuaciones procesales o de  dar respuesta a las solicitudes de los usuarios de la administración de justicia en materia penal, después del  término legal establecido para decidir sobre los conflictos presentados a los jueces.</v>
      </c>
      <c r="D10" s="693" t="str">
        <f>'7- Mapa Final'!J10</f>
        <v>Alta - 4</v>
      </c>
      <c r="E10" s="694" t="str">
        <f>'7- Mapa Final'!K10</f>
        <v>Menor - 2</v>
      </c>
      <c r="F10" s="692" t="str">
        <f>'7- Mapa Final'!M10</f>
        <v>Moderado - 8</v>
      </c>
      <c r="G10" s="484" t="s">
        <v>426</v>
      </c>
      <c r="H10" s="690"/>
      <c r="I10" s="690"/>
      <c r="J10" s="690"/>
      <c r="K10" s="690"/>
      <c r="L10" s="690"/>
      <c r="M10" s="691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</row>
    <row r="11" spans="1:271" s="45" customFormat="1" ht="13.5" customHeight="1" x14ac:dyDescent="0.2">
      <c r="A11" s="673"/>
      <c r="B11" s="673"/>
      <c r="C11" s="675"/>
      <c r="D11" s="677"/>
      <c r="E11" s="679"/>
      <c r="F11" s="685"/>
      <c r="G11" s="485"/>
      <c r="H11" s="684"/>
      <c r="I11" s="684"/>
      <c r="J11" s="684"/>
      <c r="K11" s="684"/>
      <c r="L11" s="684"/>
      <c r="M11" s="686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</row>
    <row r="12" spans="1:271" s="45" customFormat="1" ht="13.5" customHeight="1" x14ac:dyDescent="0.2">
      <c r="A12" s="673"/>
      <c r="B12" s="673"/>
      <c r="C12" s="675"/>
      <c r="D12" s="677"/>
      <c r="E12" s="679"/>
      <c r="F12" s="685"/>
      <c r="G12" s="485"/>
      <c r="H12" s="684"/>
      <c r="I12" s="684"/>
      <c r="J12" s="684"/>
      <c r="K12" s="684"/>
      <c r="L12" s="684"/>
      <c r="M12" s="686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</row>
    <row r="13" spans="1:271" s="45" customFormat="1" ht="13.5" customHeight="1" x14ac:dyDescent="0.2">
      <c r="A13" s="673"/>
      <c r="B13" s="673"/>
      <c r="C13" s="675"/>
      <c r="D13" s="677"/>
      <c r="E13" s="679"/>
      <c r="F13" s="685"/>
      <c r="G13" s="485"/>
      <c r="H13" s="684"/>
      <c r="I13" s="684"/>
      <c r="J13" s="684"/>
      <c r="K13" s="684"/>
      <c r="L13" s="684"/>
      <c r="M13" s="686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</row>
    <row r="14" spans="1:271" s="45" customFormat="1" ht="13.5" customHeight="1" x14ac:dyDescent="0.2">
      <c r="A14" s="673"/>
      <c r="B14" s="673"/>
      <c r="C14" s="675"/>
      <c r="D14" s="677"/>
      <c r="E14" s="679"/>
      <c r="F14" s="685"/>
      <c r="G14" s="485"/>
      <c r="H14" s="684"/>
      <c r="I14" s="684"/>
      <c r="J14" s="684"/>
      <c r="K14" s="684"/>
      <c r="L14" s="684"/>
      <c r="M14" s="686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</row>
    <row r="15" spans="1:271" s="45" customFormat="1" ht="13.5" customHeight="1" x14ac:dyDescent="0.2">
      <c r="A15" s="673"/>
      <c r="B15" s="673"/>
      <c r="C15" s="675"/>
      <c r="D15" s="677"/>
      <c r="E15" s="679"/>
      <c r="F15" s="685"/>
      <c r="G15" s="485"/>
      <c r="H15" s="684"/>
      <c r="I15" s="684"/>
      <c r="J15" s="684"/>
      <c r="K15" s="684"/>
      <c r="L15" s="684"/>
      <c r="M15" s="686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</row>
    <row r="16" spans="1:271" s="45" customFormat="1" ht="13.5" customHeight="1" x14ac:dyDescent="0.2">
      <c r="A16" s="673"/>
      <c r="B16" s="673"/>
      <c r="C16" s="675"/>
      <c r="D16" s="677"/>
      <c r="E16" s="679"/>
      <c r="F16" s="685"/>
      <c r="G16" s="485"/>
      <c r="H16" s="684"/>
      <c r="I16" s="684"/>
      <c r="J16" s="684"/>
      <c r="K16" s="684"/>
      <c r="L16" s="684"/>
      <c r="M16" s="686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</row>
    <row r="17" spans="1:169" s="45" customFormat="1" ht="13.5" customHeight="1" x14ac:dyDescent="0.2">
      <c r="A17" s="673"/>
      <c r="B17" s="673"/>
      <c r="C17" s="675"/>
      <c r="D17" s="677"/>
      <c r="E17" s="679"/>
      <c r="F17" s="685"/>
      <c r="G17" s="485"/>
      <c r="H17" s="684"/>
      <c r="I17" s="684"/>
      <c r="J17" s="684"/>
      <c r="K17" s="684"/>
      <c r="L17" s="684"/>
      <c r="M17" s="686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</row>
    <row r="18" spans="1:169" s="45" customFormat="1" ht="13.5" customHeight="1" x14ac:dyDescent="0.2">
      <c r="A18" s="673"/>
      <c r="B18" s="673"/>
      <c r="C18" s="675"/>
      <c r="D18" s="677"/>
      <c r="E18" s="679"/>
      <c r="F18" s="685"/>
      <c r="G18" s="485"/>
      <c r="H18" s="684"/>
      <c r="I18" s="684"/>
      <c r="J18" s="684"/>
      <c r="K18" s="684"/>
      <c r="L18" s="684"/>
      <c r="M18" s="686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</row>
    <row r="19" spans="1:169" s="45" customFormat="1" ht="21.75" customHeight="1" thickBot="1" x14ac:dyDescent="0.25">
      <c r="A19" s="674"/>
      <c r="B19" s="674"/>
      <c r="C19" s="675"/>
      <c r="D19" s="677"/>
      <c r="E19" s="679"/>
      <c r="F19" s="685"/>
      <c r="G19" s="485"/>
      <c r="H19" s="684"/>
      <c r="I19" s="684"/>
      <c r="J19" s="684"/>
      <c r="K19" s="684"/>
      <c r="L19" s="684"/>
      <c r="M19" s="686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</row>
    <row r="20" spans="1:169" s="45" customFormat="1" ht="12.75" x14ac:dyDescent="0.2">
      <c r="A20" s="672">
        <f>'7- Mapa Final'!A20</f>
        <v>2</v>
      </c>
      <c r="B20" s="672" t="str">
        <f>'7- Mapa Final'!B20</f>
        <v>No realización de Audiencias</v>
      </c>
      <c r="C20" s="675" t="str">
        <f>'7- Mapa Final'!C20</f>
        <v xml:space="preserve">Posibilidad de no atender la solicitud  de un fiscal o parte interesada para la realización de una audiencia preliminar o de no cumplir la programción de audiencias de Conocimiento. </v>
      </c>
      <c r="D20" s="676" t="str">
        <f>'7- Mapa Final'!J20</f>
        <v>Alta - 4</v>
      </c>
      <c r="E20" s="678" t="str">
        <f>'7- Mapa Final'!K20</f>
        <v>Moderado - 3</v>
      </c>
      <c r="F20" s="685" t="str">
        <f>'7- Mapa Final'!M20</f>
        <v>Alto - 12</v>
      </c>
      <c r="G20" s="485" t="s">
        <v>427</v>
      </c>
      <c r="H20" s="684"/>
      <c r="I20" s="684"/>
      <c r="J20" s="684"/>
      <c r="K20" s="684"/>
      <c r="L20" s="684"/>
      <c r="M20" s="686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</row>
    <row r="21" spans="1:169" s="45" customFormat="1" ht="12.75" customHeight="1" x14ac:dyDescent="0.2">
      <c r="A21" s="673"/>
      <c r="B21" s="673"/>
      <c r="C21" s="675"/>
      <c r="D21" s="677"/>
      <c r="E21" s="679"/>
      <c r="F21" s="685"/>
      <c r="G21" s="485"/>
      <c r="H21" s="684"/>
      <c r="I21" s="684"/>
      <c r="J21" s="684"/>
      <c r="K21" s="684"/>
      <c r="L21" s="684"/>
      <c r="M21" s="686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</row>
    <row r="22" spans="1:169" s="45" customFormat="1" ht="12.75" customHeight="1" x14ac:dyDescent="0.2">
      <c r="A22" s="673"/>
      <c r="B22" s="673"/>
      <c r="C22" s="675"/>
      <c r="D22" s="677"/>
      <c r="E22" s="679"/>
      <c r="F22" s="685"/>
      <c r="G22" s="485"/>
      <c r="H22" s="684"/>
      <c r="I22" s="684"/>
      <c r="J22" s="684"/>
      <c r="K22" s="684"/>
      <c r="L22" s="684"/>
      <c r="M22" s="686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</row>
    <row r="23" spans="1:169" s="45" customFormat="1" ht="12.75" customHeight="1" x14ac:dyDescent="0.2">
      <c r="A23" s="673"/>
      <c r="B23" s="673"/>
      <c r="C23" s="675"/>
      <c r="D23" s="677"/>
      <c r="E23" s="679"/>
      <c r="F23" s="685"/>
      <c r="G23" s="485"/>
      <c r="H23" s="684"/>
      <c r="I23" s="684"/>
      <c r="J23" s="684"/>
      <c r="K23" s="684"/>
      <c r="L23" s="684"/>
      <c r="M23" s="686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</row>
    <row r="24" spans="1:169" s="45" customFormat="1" ht="13.5" customHeight="1" x14ac:dyDescent="0.2">
      <c r="A24" s="673"/>
      <c r="B24" s="673"/>
      <c r="C24" s="675"/>
      <c r="D24" s="677"/>
      <c r="E24" s="679"/>
      <c r="F24" s="685"/>
      <c r="G24" s="485"/>
      <c r="H24" s="684"/>
      <c r="I24" s="684"/>
      <c r="J24" s="684"/>
      <c r="K24" s="684"/>
      <c r="L24" s="684"/>
      <c r="M24" s="686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</row>
    <row r="25" spans="1:169" x14ac:dyDescent="0.25">
      <c r="A25" s="673"/>
      <c r="B25" s="673"/>
      <c r="C25" s="675"/>
      <c r="D25" s="677"/>
      <c r="E25" s="679"/>
      <c r="F25" s="685"/>
      <c r="G25" s="485"/>
      <c r="H25" s="684"/>
      <c r="I25" s="684"/>
      <c r="J25" s="684"/>
      <c r="K25" s="684"/>
      <c r="L25" s="684"/>
      <c r="M25" s="686"/>
      <c r="N25" s="53"/>
      <c r="O25" s="53"/>
    </row>
    <row r="26" spans="1:169" x14ac:dyDescent="0.25">
      <c r="A26" s="673"/>
      <c r="B26" s="673"/>
      <c r="C26" s="675"/>
      <c r="D26" s="677"/>
      <c r="E26" s="679"/>
      <c r="F26" s="685"/>
      <c r="G26" s="485"/>
      <c r="H26" s="684"/>
      <c r="I26" s="684"/>
      <c r="J26" s="684"/>
      <c r="K26" s="684"/>
      <c r="L26" s="684"/>
      <c r="M26" s="686"/>
      <c r="N26" s="53"/>
      <c r="O26" s="53"/>
    </row>
    <row r="27" spans="1:169" x14ac:dyDescent="0.25">
      <c r="A27" s="673"/>
      <c r="B27" s="673"/>
      <c r="C27" s="675"/>
      <c r="D27" s="677"/>
      <c r="E27" s="679"/>
      <c r="F27" s="685"/>
      <c r="G27" s="485"/>
      <c r="H27" s="684"/>
      <c r="I27" s="684"/>
      <c r="J27" s="684"/>
      <c r="K27" s="684"/>
      <c r="L27" s="684"/>
      <c r="M27" s="686"/>
      <c r="N27" s="53"/>
      <c r="O27" s="53"/>
    </row>
    <row r="28" spans="1:169" x14ac:dyDescent="0.25">
      <c r="A28" s="673"/>
      <c r="B28" s="673"/>
      <c r="C28" s="675"/>
      <c r="D28" s="677"/>
      <c r="E28" s="679"/>
      <c r="F28" s="685"/>
      <c r="G28" s="485"/>
      <c r="H28" s="684"/>
      <c r="I28" s="684"/>
      <c r="J28" s="684"/>
      <c r="K28" s="684"/>
      <c r="L28" s="684"/>
      <c r="M28" s="686"/>
      <c r="N28" s="53"/>
      <c r="O28" s="53"/>
    </row>
    <row r="29" spans="1:169" ht="15.75" thickBot="1" x14ac:dyDescent="0.3">
      <c r="A29" s="674"/>
      <c r="B29" s="674"/>
      <c r="C29" s="675"/>
      <c r="D29" s="677"/>
      <c r="E29" s="679"/>
      <c r="F29" s="685"/>
      <c r="G29" s="485"/>
      <c r="H29" s="684"/>
      <c r="I29" s="684"/>
      <c r="J29" s="684"/>
      <c r="K29" s="684"/>
      <c r="L29" s="684"/>
      <c r="M29" s="686"/>
      <c r="N29" s="53"/>
      <c r="O29" s="53"/>
    </row>
    <row r="30" spans="1:169" s="45" customFormat="1" ht="12.75" x14ac:dyDescent="0.2">
      <c r="A30" s="672">
        <f>'7- Mapa Final'!A60</f>
        <v>6</v>
      </c>
      <c r="B30" s="672" t="str">
        <f>'7- Mapa Final'!B60</f>
        <v xml:space="preserve">Afectaciones ambientales </v>
      </c>
      <c r="C30" s="675" t="str">
        <f>'7- Mapa Final'!C60</f>
        <v>Se tienen   afectaciones ambientales que generen impactos negativos en el entorno</v>
      </c>
      <c r="D30" s="676" t="str">
        <f>'7- Mapa Final'!J60</f>
        <v>Alta - 4</v>
      </c>
      <c r="E30" s="678" t="str">
        <f>'7- Mapa Final'!K60</f>
        <v>Menor - 2</v>
      </c>
      <c r="F30" s="685" t="str">
        <f>'7- Mapa Final'!M60</f>
        <v>Moderado - 8</v>
      </c>
      <c r="G30" s="485" t="s">
        <v>427</v>
      </c>
      <c r="H30" s="684"/>
      <c r="I30" s="684"/>
      <c r="J30" s="684"/>
      <c r="K30" s="684"/>
      <c r="L30" s="684"/>
      <c r="M30" s="686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</row>
    <row r="31" spans="1:169" s="45" customFormat="1" ht="12.75" customHeight="1" x14ac:dyDescent="0.2">
      <c r="A31" s="673"/>
      <c r="B31" s="673"/>
      <c r="C31" s="675"/>
      <c r="D31" s="677"/>
      <c r="E31" s="679"/>
      <c r="F31" s="685"/>
      <c r="G31" s="485"/>
      <c r="H31" s="684"/>
      <c r="I31" s="684"/>
      <c r="J31" s="684"/>
      <c r="K31" s="684"/>
      <c r="L31" s="684"/>
      <c r="M31" s="686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</row>
    <row r="32" spans="1:169" s="45" customFormat="1" ht="12.75" customHeight="1" x14ac:dyDescent="0.2">
      <c r="A32" s="673"/>
      <c r="B32" s="673"/>
      <c r="C32" s="675"/>
      <c r="D32" s="677"/>
      <c r="E32" s="679"/>
      <c r="F32" s="685"/>
      <c r="G32" s="485"/>
      <c r="H32" s="684"/>
      <c r="I32" s="684"/>
      <c r="J32" s="684"/>
      <c r="K32" s="684"/>
      <c r="L32" s="684"/>
      <c r="M32" s="686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</row>
    <row r="33" spans="1:169" s="45" customFormat="1" ht="12.75" customHeight="1" x14ac:dyDescent="0.2">
      <c r="A33" s="673"/>
      <c r="B33" s="673"/>
      <c r="C33" s="675"/>
      <c r="D33" s="677"/>
      <c r="E33" s="679"/>
      <c r="F33" s="685"/>
      <c r="G33" s="485"/>
      <c r="H33" s="684"/>
      <c r="I33" s="684"/>
      <c r="J33" s="684"/>
      <c r="K33" s="684"/>
      <c r="L33" s="684"/>
      <c r="M33" s="686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</row>
    <row r="34" spans="1:169" s="45" customFormat="1" ht="13.5" customHeight="1" x14ac:dyDescent="0.2">
      <c r="A34" s="673"/>
      <c r="B34" s="673"/>
      <c r="C34" s="675"/>
      <c r="D34" s="677"/>
      <c r="E34" s="679"/>
      <c r="F34" s="685"/>
      <c r="G34" s="485"/>
      <c r="H34" s="684"/>
      <c r="I34" s="684"/>
      <c r="J34" s="684"/>
      <c r="K34" s="684"/>
      <c r="L34" s="684"/>
      <c r="M34" s="686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</row>
    <row r="35" spans="1:169" x14ac:dyDescent="0.25">
      <c r="A35" s="673"/>
      <c r="B35" s="673"/>
      <c r="C35" s="675"/>
      <c r="D35" s="677"/>
      <c r="E35" s="679"/>
      <c r="F35" s="685"/>
      <c r="G35" s="485"/>
      <c r="H35" s="684"/>
      <c r="I35" s="684"/>
      <c r="J35" s="684"/>
      <c r="K35" s="684"/>
      <c r="L35" s="684"/>
      <c r="M35" s="686"/>
      <c r="N35" s="53"/>
      <c r="O35" s="53"/>
    </row>
    <row r="36" spans="1:169" x14ac:dyDescent="0.25">
      <c r="A36" s="673"/>
      <c r="B36" s="673"/>
      <c r="C36" s="675"/>
      <c r="D36" s="677"/>
      <c r="E36" s="679"/>
      <c r="F36" s="685"/>
      <c r="G36" s="485"/>
      <c r="H36" s="684"/>
      <c r="I36" s="684"/>
      <c r="J36" s="684"/>
      <c r="K36" s="684"/>
      <c r="L36" s="684"/>
      <c r="M36" s="686"/>
      <c r="N36" s="53"/>
      <c r="O36" s="53"/>
    </row>
    <row r="37" spans="1:169" x14ac:dyDescent="0.25">
      <c r="A37" s="673"/>
      <c r="B37" s="673"/>
      <c r="C37" s="675"/>
      <c r="D37" s="677"/>
      <c r="E37" s="679"/>
      <c r="F37" s="685"/>
      <c r="G37" s="485"/>
      <c r="H37" s="684"/>
      <c r="I37" s="684"/>
      <c r="J37" s="684"/>
      <c r="K37" s="684"/>
      <c r="L37" s="684"/>
      <c r="M37" s="686"/>
      <c r="N37" s="53"/>
      <c r="O37" s="53"/>
    </row>
    <row r="38" spans="1:169" x14ac:dyDescent="0.25">
      <c r="A38" s="673"/>
      <c r="B38" s="673"/>
      <c r="C38" s="675"/>
      <c r="D38" s="677"/>
      <c r="E38" s="679"/>
      <c r="F38" s="685"/>
      <c r="G38" s="485"/>
      <c r="H38" s="684"/>
      <c r="I38" s="684"/>
      <c r="J38" s="684"/>
      <c r="K38" s="684"/>
      <c r="L38" s="684"/>
      <c r="M38" s="686"/>
      <c r="N38" s="53"/>
      <c r="O38" s="53"/>
    </row>
    <row r="39" spans="1:169" ht="15.75" thickBot="1" x14ac:dyDescent="0.3">
      <c r="A39" s="674"/>
      <c r="B39" s="674"/>
      <c r="C39" s="675"/>
      <c r="D39" s="677"/>
      <c r="E39" s="679"/>
      <c r="F39" s="685"/>
      <c r="G39" s="485"/>
      <c r="H39" s="684"/>
      <c r="I39" s="684"/>
      <c r="J39" s="684"/>
      <c r="K39" s="684"/>
      <c r="L39" s="684"/>
      <c r="M39" s="686"/>
      <c r="N39" s="53"/>
      <c r="O39" s="53"/>
    </row>
    <row r="40" spans="1:169" s="45" customFormat="1" ht="12.75" x14ac:dyDescent="0.2">
      <c r="A40" s="672" t="e">
        <f>'7- Mapa Final'!#REF!</f>
        <v>#REF!</v>
      </c>
      <c r="B40" s="672" t="e">
        <f>'7- Mapa Final'!#REF!</f>
        <v>#REF!</v>
      </c>
      <c r="C40" s="675" t="e">
        <f>'7- Mapa Final'!#REF!</f>
        <v>#REF!</v>
      </c>
      <c r="D40" s="676" t="e">
        <f>'7- Mapa Final'!#REF!</f>
        <v>#REF!</v>
      </c>
      <c r="E40" s="678" t="e">
        <f>'7- Mapa Final'!#REF!</f>
        <v>#REF!</v>
      </c>
      <c r="F40" s="685" t="e">
        <f>'7- Mapa Final'!#REF!</f>
        <v>#REF!</v>
      </c>
      <c r="G40" s="485" t="s">
        <v>427</v>
      </c>
      <c r="H40" s="684"/>
      <c r="I40" s="684"/>
      <c r="J40" s="684"/>
      <c r="K40" s="684"/>
      <c r="L40" s="684"/>
      <c r="M40" s="686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</row>
    <row r="41" spans="1:169" s="45" customFormat="1" ht="12.75" customHeight="1" x14ac:dyDescent="0.2">
      <c r="A41" s="673"/>
      <c r="B41" s="673"/>
      <c r="C41" s="675"/>
      <c r="D41" s="677"/>
      <c r="E41" s="679"/>
      <c r="F41" s="685"/>
      <c r="G41" s="485"/>
      <c r="H41" s="684"/>
      <c r="I41" s="684"/>
      <c r="J41" s="684"/>
      <c r="K41" s="684"/>
      <c r="L41" s="684"/>
      <c r="M41" s="686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</row>
    <row r="42" spans="1:169" s="45" customFormat="1" ht="12.75" customHeight="1" x14ac:dyDescent="0.2">
      <c r="A42" s="673"/>
      <c r="B42" s="673"/>
      <c r="C42" s="675"/>
      <c r="D42" s="677"/>
      <c r="E42" s="679"/>
      <c r="F42" s="685"/>
      <c r="G42" s="485"/>
      <c r="H42" s="684"/>
      <c r="I42" s="684"/>
      <c r="J42" s="684"/>
      <c r="K42" s="684"/>
      <c r="L42" s="684"/>
      <c r="M42" s="686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</row>
    <row r="43" spans="1:169" s="45" customFormat="1" ht="12.75" customHeight="1" x14ac:dyDescent="0.2">
      <c r="A43" s="673"/>
      <c r="B43" s="673"/>
      <c r="C43" s="675"/>
      <c r="D43" s="677"/>
      <c r="E43" s="679"/>
      <c r="F43" s="685"/>
      <c r="G43" s="485"/>
      <c r="H43" s="684"/>
      <c r="I43" s="684"/>
      <c r="J43" s="684"/>
      <c r="K43" s="684"/>
      <c r="L43" s="684"/>
      <c r="M43" s="686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  <c r="DB43" s="53"/>
      <c r="DC43" s="53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3"/>
      <c r="FK43" s="53"/>
      <c r="FL43" s="53"/>
      <c r="FM43" s="53"/>
    </row>
    <row r="44" spans="1:169" s="45" customFormat="1" ht="13.5" customHeight="1" x14ac:dyDescent="0.2">
      <c r="A44" s="673"/>
      <c r="B44" s="673"/>
      <c r="C44" s="675"/>
      <c r="D44" s="677"/>
      <c r="E44" s="679"/>
      <c r="F44" s="685"/>
      <c r="G44" s="485"/>
      <c r="H44" s="684"/>
      <c r="I44" s="684"/>
      <c r="J44" s="684"/>
      <c r="K44" s="684"/>
      <c r="L44" s="684"/>
      <c r="M44" s="686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A44" s="53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3"/>
      <c r="FK44" s="53"/>
      <c r="FL44" s="53"/>
      <c r="FM44" s="53"/>
    </row>
    <row r="45" spans="1:169" x14ac:dyDescent="0.25">
      <c r="A45" s="673"/>
      <c r="B45" s="673"/>
      <c r="C45" s="675"/>
      <c r="D45" s="677"/>
      <c r="E45" s="679"/>
      <c r="F45" s="685"/>
      <c r="G45" s="485"/>
      <c r="H45" s="684"/>
      <c r="I45" s="684"/>
      <c r="J45" s="684"/>
      <c r="K45" s="684"/>
      <c r="L45" s="684"/>
      <c r="M45" s="686"/>
      <c r="N45" s="53"/>
      <c r="O45" s="53"/>
    </row>
    <row r="46" spans="1:169" x14ac:dyDescent="0.25">
      <c r="A46" s="673"/>
      <c r="B46" s="673"/>
      <c r="C46" s="675"/>
      <c r="D46" s="677"/>
      <c r="E46" s="679"/>
      <c r="F46" s="685"/>
      <c r="G46" s="485"/>
      <c r="H46" s="684"/>
      <c r="I46" s="684"/>
      <c r="J46" s="684"/>
      <c r="K46" s="684"/>
      <c r="L46" s="684"/>
      <c r="M46" s="686"/>
      <c r="N46" s="53"/>
      <c r="O46" s="53"/>
    </row>
    <row r="47" spans="1:169" x14ac:dyDescent="0.25">
      <c r="A47" s="673"/>
      <c r="B47" s="673"/>
      <c r="C47" s="675"/>
      <c r="D47" s="677"/>
      <c r="E47" s="679"/>
      <c r="F47" s="685"/>
      <c r="G47" s="485"/>
      <c r="H47" s="684"/>
      <c r="I47" s="684"/>
      <c r="J47" s="684"/>
      <c r="K47" s="684"/>
      <c r="L47" s="684"/>
      <c r="M47" s="686"/>
      <c r="N47" s="53"/>
      <c r="O47" s="53"/>
    </row>
    <row r="48" spans="1:169" x14ac:dyDescent="0.25">
      <c r="A48" s="673"/>
      <c r="B48" s="673"/>
      <c r="C48" s="675"/>
      <c r="D48" s="677"/>
      <c r="E48" s="679"/>
      <c r="F48" s="685"/>
      <c r="G48" s="485"/>
      <c r="H48" s="684"/>
      <c r="I48" s="684"/>
      <c r="J48" s="684"/>
      <c r="K48" s="684"/>
      <c r="L48" s="684"/>
      <c r="M48" s="686"/>
      <c r="N48" s="53"/>
      <c r="O48" s="53"/>
    </row>
    <row r="49" spans="1:169" ht="15.75" thickBot="1" x14ac:dyDescent="0.3">
      <c r="A49" s="674"/>
      <c r="B49" s="674"/>
      <c r="C49" s="675"/>
      <c r="D49" s="677"/>
      <c r="E49" s="679"/>
      <c r="F49" s="685"/>
      <c r="G49" s="485"/>
      <c r="H49" s="684"/>
      <c r="I49" s="684"/>
      <c r="J49" s="684"/>
      <c r="K49" s="684"/>
      <c r="L49" s="684"/>
      <c r="M49" s="686"/>
      <c r="N49" s="53"/>
      <c r="O49" s="53"/>
    </row>
    <row r="50" spans="1:169" s="45" customFormat="1" ht="12.75" x14ac:dyDescent="0.2">
      <c r="A50" s="672">
        <f>'7- Mapa Final'!A70</f>
        <v>7</v>
      </c>
      <c r="B50" s="672" t="str">
        <f>'7- Mapa Final'!B70</f>
        <v xml:space="preserve">Recibir dádivas o beneficios a nombre propio o de terceros para expedir documentos  sin el lleno de requisitos legales o con datos falsos. </v>
      </c>
      <c r="C50" s="675" t="str">
        <f>'7- Mapa Final'!C70</f>
        <v xml:space="preserve"> Realizar trámites sin el cumplimiento de los requisitos legales  o con datos falsos</v>
      </c>
      <c r="D50" s="676" t="str">
        <f>'7- Mapa Final'!J70</f>
        <v>Media - 3</v>
      </c>
      <c r="E50" s="678" t="str">
        <f>'7- Mapa Final'!K70</f>
        <v>Moderado - 3</v>
      </c>
      <c r="F50" s="685" t="str">
        <f>'7- Mapa Final'!M70</f>
        <v>Moderado - 9</v>
      </c>
      <c r="G50" s="485" t="s">
        <v>427</v>
      </c>
      <c r="H50" s="684"/>
      <c r="I50" s="684"/>
      <c r="J50" s="684"/>
      <c r="K50" s="684"/>
      <c r="L50" s="684"/>
      <c r="M50" s="686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  <c r="FF50" s="53"/>
      <c r="FG50" s="53"/>
      <c r="FH50" s="53"/>
      <c r="FI50" s="53"/>
      <c r="FJ50" s="53"/>
      <c r="FK50" s="53"/>
      <c r="FL50" s="53"/>
      <c r="FM50" s="53"/>
    </row>
    <row r="51" spans="1:169" s="45" customFormat="1" ht="12.75" customHeight="1" x14ac:dyDescent="0.2">
      <c r="A51" s="673"/>
      <c r="B51" s="673"/>
      <c r="C51" s="675"/>
      <c r="D51" s="677"/>
      <c r="E51" s="679"/>
      <c r="F51" s="685"/>
      <c r="G51" s="485"/>
      <c r="H51" s="684"/>
      <c r="I51" s="684"/>
      <c r="J51" s="684"/>
      <c r="K51" s="684"/>
      <c r="L51" s="684"/>
      <c r="M51" s="686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  <c r="CH51" s="53"/>
      <c r="CI51" s="53"/>
      <c r="CJ51" s="53"/>
      <c r="CK51" s="53"/>
      <c r="CL51" s="53"/>
      <c r="CM51" s="53"/>
      <c r="CN51" s="53"/>
      <c r="CO51" s="53"/>
      <c r="CP51" s="53"/>
      <c r="CQ51" s="53"/>
      <c r="CR51" s="53"/>
      <c r="CS51" s="53"/>
      <c r="CT51" s="53"/>
      <c r="CU51" s="53"/>
      <c r="CV51" s="53"/>
      <c r="CW51" s="53"/>
      <c r="CX51" s="53"/>
      <c r="CY51" s="53"/>
      <c r="CZ51" s="53"/>
      <c r="DA51" s="53"/>
      <c r="DB51" s="53"/>
      <c r="DC51" s="53"/>
      <c r="DD51" s="53"/>
      <c r="DE51" s="53"/>
      <c r="DF51" s="53"/>
      <c r="DG51" s="53"/>
      <c r="DH51" s="53"/>
      <c r="DI51" s="53"/>
      <c r="DJ51" s="53"/>
      <c r="DK51" s="53"/>
      <c r="DL51" s="53"/>
      <c r="DM51" s="53"/>
      <c r="DN51" s="53"/>
      <c r="DO51" s="53"/>
      <c r="DP51" s="53"/>
      <c r="DQ51" s="53"/>
      <c r="DR51" s="53"/>
      <c r="DS51" s="53"/>
      <c r="DT51" s="53"/>
      <c r="DU51" s="53"/>
      <c r="DV51" s="53"/>
      <c r="DW51" s="53"/>
      <c r="DX51" s="53"/>
      <c r="DY51" s="53"/>
      <c r="DZ51" s="53"/>
      <c r="EA51" s="53"/>
      <c r="EB51" s="53"/>
      <c r="EC51" s="53"/>
      <c r="ED51" s="53"/>
      <c r="EE51" s="53"/>
      <c r="EF51" s="53"/>
      <c r="EG51" s="53"/>
      <c r="EH51" s="53"/>
      <c r="EI51" s="53"/>
      <c r="EJ51" s="53"/>
      <c r="EK51" s="53"/>
      <c r="EL51" s="53"/>
      <c r="EM51" s="53"/>
      <c r="EN51" s="53"/>
      <c r="EO51" s="53"/>
      <c r="EP51" s="53"/>
      <c r="EQ51" s="53"/>
      <c r="ER51" s="53"/>
      <c r="ES51" s="53"/>
      <c r="ET51" s="53"/>
      <c r="EU51" s="53"/>
      <c r="EV51" s="53"/>
      <c r="EW51" s="53"/>
      <c r="EX51" s="53"/>
      <c r="EY51" s="53"/>
      <c r="EZ51" s="53"/>
      <c r="FA51" s="53"/>
      <c r="FB51" s="53"/>
      <c r="FC51" s="53"/>
      <c r="FD51" s="53"/>
      <c r="FE51" s="53"/>
      <c r="FF51" s="53"/>
      <c r="FG51" s="53"/>
      <c r="FH51" s="53"/>
      <c r="FI51" s="53"/>
      <c r="FJ51" s="53"/>
      <c r="FK51" s="53"/>
      <c r="FL51" s="53"/>
      <c r="FM51" s="53"/>
    </row>
    <row r="52" spans="1:169" s="45" customFormat="1" ht="12.75" customHeight="1" x14ac:dyDescent="0.2">
      <c r="A52" s="673"/>
      <c r="B52" s="673"/>
      <c r="C52" s="675"/>
      <c r="D52" s="677"/>
      <c r="E52" s="679"/>
      <c r="F52" s="685"/>
      <c r="G52" s="485"/>
      <c r="H52" s="684"/>
      <c r="I52" s="684"/>
      <c r="J52" s="684"/>
      <c r="K52" s="684"/>
      <c r="L52" s="684"/>
      <c r="M52" s="686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  <c r="DB52" s="53"/>
      <c r="DC52" s="53"/>
      <c r="DD52" s="53"/>
      <c r="DE52" s="53"/>
      <c r="DF52" s="53"/>
      <c r="DG52" s="53"/>
      <c r="DH52" s="53"/>
      <c r="DI52" s="53"/>
      <c r="DJ52" s="53"/>
      <c r="DK52" s="53"/>
      <c r="DL52" s="53"/>
      <c r="DM52" s="53"/>
      <c r="DN52" s="53"/>
      <c r="DO52" s="53"/>
      <c r="DP52" s="53"/>
      <c r="DQ52" s="53"/>
      <c r="DR52" s="53"/>
      <c r="DS52" s="53"/>
      <c r="DT52" s="53"/>
      <c r="DU52" s="53"/>
      <c r="DV52" s="53"/>
      <c r="DW52" s="53"/>
      <c r="DX52" s="53"/>
      <c r="DY52" s="53"/>
      <c r="DZ52" s="53"/>
      <c r="EA52" s="53"/>
      <c r="EB52" s="53"/>
      <c r="EC52" s="53"/>
      <c r="ED52" s="53"/>
      <c r="EE52" s="53"/>
      <c r="EF52" s="53"/>
      <c r="EG52" s="53"/>
      <c r="EH52" s="53"/>
      <c r="EI52" s="53"/>
      <c r="EJ52" s="53"/>
      <c r="EK52" s="53"/>
      <c r="EL52" s="53"/>
      <c r="EM52" s="53"/>
      <c r="EN52" s="53"/>
      <c r="EO52" s="53"/>
      <c r="EP52" s="53"/>
      <c r="EQ52" s="53"/>
      <c r="ER52" s="53"/>
      <c r="ES52" s="53"/>
      <c r="ET52" s="53"/>
      <c r="EU52" s="53"/>
      <c r="EV52" s="53"/>
      <c r="EW52" s="53"/>
      <c r="EX52" s="53"/>
      <c r="EY52" s="53"/>
      <c r="EZ52" s="53"/>
      <c r="FA52" s="53"/>
      <c r="FB52" s="53"/>
      <c r="FC52" s="53"/>
      <c r="FD52" s="53"/>
      <c r="FE52" s="53"/>
      <c r="FF52" s="53"/>
      <c r="FG52" s="53"/>
      <c r="FH52" s="53"/>
      <c r="FI52" s="53"/>
      <c r="FJ52" s="53"/>
      <c r="FK52" s="53"/>
      <c r="FL52" s="53"/>
      <c r="FM52" s="53"/>
    </row>
    <row r="53" spans="1:169" s="45" customFormat="1" ht="12.75" customHeight="1" x14ac:dyDescent="0.2">
      <c r="A53" s="673"/>
      <c r="B53" s="673"/>
      <c r="C53" s="675"/>
      <c r="D53" s="677"/>
      <c r="E53" s="679"/>
      <c r="F53" s="685"/>
      <c r="G53" s="485"/>
      <c r="H53" s="684"/>
      <c r="I53" s="684"/>
      <c r="J53" s="684"/>
      <c r="K53" s="684"/>
      <c r="L53" s="684"/>
      <c r="M53" s="686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3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3"/>
      <c r="FK53" s="53"/>
      <c r="FL53" s="53"/>
      <c r="FM53" s="53"/>
    </row>
    <row r="54" spans="1:169" s="45" customFormat="1" ht="13.5" customHeight="1" x14ac:dyDescent="0.2">
      <c r="A54" s="673"/>
      <c r="B54" s="673"/>
      <c r="C54" s="675"/>
      <c r="D54" s="677"/>
      <c r="E54" s="679"/>
      <c r="F54" s="685"/>
      <c r="G54" s="485"/>
      <c r="H54" s="684"/>
      <c r="I54" s="684"/>
      <c r="J54" s="684"/>
      <c r="K54" s="684"/>
      <c r="L54" s="684"/>
      <c r="M54" s="686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  <c r="CL54" s="53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  <c r="DA54" s="53"/>
      <c r="DB54" s="53"/>
      <c r="DC54" s="53"/>
      <c r="DD54" s="53"/>
      <c r="DE54" s="53"/>
      <c r="DF54" s="53"/>
      <c r="DG54" s="53"/>
      <c r="DH54" s="53"/>
      <c r="DI54" s="53"/>
      <c r="DJ54" s="53"/>
      <c r="DK54" s="53"/>
      <c r="DL54" s="53"/>
      <c r="DM54" s="53"/>
      <c r="DN54" s="53"/>
      <c r="DO54" s="53"/>
      <c r="DP54" s="53"/>
      <c r="DQ54" s="53"/>
      <c r="DR54" s="53"/>
      <c r="DS54" s="53"/>
      <c r="DT54" s="53"/>
      <c r="DU54" s="53"/>
      <c r="DV54" s="53"/>
      <c r="DW54" s="53"/>
      <c r="DX54" s="53"/>
      <c r="DY54" s="53"/>
      <c r="DZ54" s="53"/>
      <c r="EA54" s="53"/>
      <c r="EB54" s="53"/>
      <c r="EC54" s="53"/>
      <c r="ED54" s="53"/>
      <c r="EE54" s="53"/>
      <c r="EF54" s="53"/>
      <c r="EG54" s="53"/>
      <c r="EH54" s="53"/>
      <c r="EI54" s="53"/>
      <c r="EJ54" s="53"/>
      <c r="EK54" s="53"/>
      <c r="EL54" s="53"/>
      <c r="EM54" s="53"/>
      <c r="EN54" s="53"/>
      <c r="EO54" s="53"/>
      <c r="EP54" s="53"/>
      <c r="EQ54" s="53"/>
      <c r="ER54" s="53"/>
      <c r="ES54" s="53"/>
      <c r="ET54" s="53"/>
      <c r="EU54" s="53"/>
      <c r="EV54" s="53"/>
      <c r="EW54" s="53"/>
      <c r="EX54" s="53"/>
      <c r="EY54" s="53"/>
      <c r="EZ54" s="53"/>
      <c r="FA54" s="53"/>
      <c r="FB54" s="53"/>
      <c r="FC54" s="53"/>
      <c r="FD54" s="53"/>
      <c r="FE54" s="53"/>
      <c r="FF54" s="53"/>
      <c r="FG54" s="53"/>
      <c r="FH54" s="53"/>
      <c r="FI54" s="53"/>
      <c r="FJ54" s="53"/>
      <c r="FK54" s="53"/>
      <c r="FL54" s="53"/>
      <c r="FM54" s="53"/>
    </row>
    <row r="55" spans="1:169" x14ac:dyDescent="0.25">
      <c r="A55" s="673"/>
      <c r="B55" s="673"/>
      <c r="C55" s="675"/>
      <c r="D55" s="677"/>
      <c r="E55" s="679"/>
      <c r="F55" s="685"/>
      <c r="G55" s="485"/>
      <c r="H55" s="684"/>
      <c r="I55" s="684"/>
      <c r="J55" s="684"/>
      <c r="K55" s="684"/>
      <c r="L55" s="684"/>
      <c r="M55" s="686"/>
      <c r="N55" s="53"/>
      <c r="O55" s="53"/>
    </row>
    <row r="56" spans="1:169" x14ac:dyDescent="0.25">
      <c r="A56" s="673"/>
      <c r="B56" s="673"/>
      <c r="C56" s="675"/>
      <c r="D56" s="677"/>
      <c r="E56" s="679"/>
      <c r="F56" s="685"/>
      <c r="G56" s="485"/>
      <c r="H56" s="684"/>
      <c r="I56" s="684"/>
      <c r="J56" s="684"/>
      <c r="K56" s="684"/>
      <c r="L56" s="684"/>
      <c r="M56" s="686"/>
      <c r="N56" s="53"/>
      <c r="O56" s="53"/>
    </row>
    <row r="57" spans="1:169" x14ac:dyDescent="0.25">
      <c r="A57" s="673"/>
      <c r="B57" s="673"/>
      <c r="C57" s="675"/>
      <c r="D57" s="677"/>
      <c r="E57" s="679"/>
      <c r="F57" s="685"/>
      <c r="G57" s="485"/>
      <c r="H57" s="684"/>
      <c r="I57" s="684"/>
      <c r="J57" s="684"/>
      <c r="K57" s="684"/>
      <c r="L57" s="684"/>
      <c r="M57" s="686"/>
      <c r="N57" s="53"/>
      <c r="O57" s="53"/>
    </row>
    <row r="58" spans="1:169" x14ac:dyDescent="0.25">
      <c r="A58" s="673"/>
      <c r="B58" s="673"/>
      <c r="C58" s="675"/>
      <c r="D58" s="677"/>
      <c r="E58" s="679"/>
      <c r="F58" s="685"/>
      <c r="G58" s="485"/>
      <c r="H58" s="684"/>
      <c r="I58" s="684"/>
      <c r="J58" s="684"/>
      <c r="K58" s="684"/>
      <c r="L58" s="684"/>
      <c r="M58" s="686"/>
      <c r="N58" s="53"/>
      <c r="O58" s="53"/>
    </row>
    <row r="59" spans="1:169" ht="15.75" thickBot="1" x14ac:dyDescent="0.3">
      <c r="A59" s="674"/>
      <c r="B59" s="674"/>
      <c r="C59" s="719"/>
      <c r="D59" s="720"/>
      <c r="E59" s="721"/>
      <c r="F59" s="717"/>
      <c r="G59" s="486"/>
      <c r="H59" s="718"/>
      <c r="I59" s="718"/>
      <c r="J59" s="718"/>
      <c r="K59" s="718"/>
      <c r="L59" s="718"/>
      <c r="M59" s="722"/>
      <c r="N59" s="53"/>
      <c r="O59" s="53"/>
    </row>
  </sheetData>
  <mergeCells count="82">
    <mergeCell ref="J50:J59"/>
    <mergeCell ref="K50:K59"/>
    <mergeCell ref="L50:L59"/>
    <mergeCell ref="M50:M59"/>
    <mergeCell ref="M40:M49"/>
    <mergeCell ref="J40:J49"/>
    <mergeCell ref="K40:K49"/>
    <mergeCell ref="L40:L49"/>
    <mergeCell ref="A50:A59"/>
    <mergeCell ref="B50:B59"/>
    <mergeCell ref="C50:C59"/>
    <mergeCell ref="D50:D59"/>
    <mergeCell ref="E50:E59"/>
    <mergeCell ref="F50:F59"/>
    <mergeCell ref="G50:G59"/>
    <mergeCell ref="H50:H59"/>
    <mergeCell ref="I50:I59"/>
    <mergeCell ref="G40:G49"/>
    <mergeCell ref="H40:H49"/>
    <mergeCell ref="I40:I49"/>
    <mergeCell ref="J30:J39"/>
    <mergeCell ref="K30:K39"/>
    <mergeCell ref="L30:L39"/>
    <mergeCell ref="M30:M39"/>
    <mergeCell ref="A40:A49"/>
    <mergeCell ref="B40:B49"/>
    <mergeCell ref="C40:C49"/>
    <mergeCell ref="D40:D49"/>
    <mergeCell ref="E40:E49"/>
    <mergeCell ref="F40:F49"/>
    <mergeCell ref="M20:M29"/>
    <mergeCell ref="A30:A39"/>
    <mergeCell ref="B30:B39"/>
    <mergeCell ref="C30:C39"/>
    <mergeCell ref="D30:D39"/>
    <mergeCell ref="E30:E39"/>
    <mergeCell ref="F30:F39"/>
    <mergeCell ref="G30:G39"/>
    <mergeCell ref="H30:H39"/>
    <mergeCell ref="I30:I39"/>
    <mergeCell ref="G20:G29"/>
    <mergeCell ref="H20:H29"/>
    <mergeCell ref="I20:I29"/>
    <mergeCell ref="J20:J29"/>
    <mergeCell ref="K20:K29"/>
    <mergeCell ref="L20:L29"/>
    <mergeCell ref="A20:A29"/>
    <mergeCell ref="B20:B29"/>
    <mergeCell ref="C20:C29"/>
    <mergeCell ref="D20:D29"/>
    <mergeCell ref="E20:E29"/>
    <mergeCell ref="F20:F29"/>
    <mergeCell ref="H10:H19"/>
    <mergeCell ref="I10:I19"/>
    <mergeCell ref="J10:J19"/>
    <mergeCell ref="K10:K19"/>
    <mergeCell ref="L10:L19"/>
    <mergeCell ref="M10:M19"/>
    <mergeCell ref="A9:G9"/>
    <mergeCell ref="A10:A19"/>
    <mergeCell ref="B10:B19"/>
    <mergeCell ref="C10:C19"/>
    <mergeCell ref="D10:D19"/>
    <mergeCell ref="E10:E19"/>
    <mergeCell ref="F10:F19"/>
    <mergeCell ref="G10:G19"/>
    <mergeCell ref="A6:B6"/>
    <mergeCell ref="C6:M6"/>
    <mergeCell ref="A7:C7"/>
    <mergeCell ref="D7:F7"/>
    <mergeCell ref="G7:G8"/>
    <mergeCell ref="H7:H8"/>
    <mergeCell ref="I7:J7"/>
    <mergeCell ref="K7:L7"/>
    <mergeCell ref="M7:M8"/>
    <mergeCell ref="A5:B5"/>
    <mergeCell ref="C5:M5"/>
    <mergeCell ref="A1:B2"/>
    <mergeCell ref="C1:J3"/>
    <mergeCell ref="K1:M3"/>
    <mergeCell ref="A4:B4"/>
    <mergeCell ref="C4:M4"/>
  </mergeCells>
  <conditionalFormatting sqref="A7:B7">
    <cfRule type="containsText" dxfId="99" priority="124" operator="containsText" text="1- Bajo">
      <formula>NOT(ISERROR(SEARCH("1- Bajo",A7)))</formula>
    </cfRule>
    <cfRule type="containsText" dxfId="98" priority="123" operator="containsText" text="4- Bajo">
      <formula>NOT(ISERROR(SEARCH("4- Bajo",A7)))</formula>
    </cfRule>
    <cfRule type="containsText" dxfId="97" priority="122" operator="containsText" text="3- Bajo">
      <formula>NOT(ISERROR(SEARCH("3- Bajo",A7)))</formula>
    </cfRule>
    <cfRule type="containsText" dxfId="96" priority="121" operator="containsText" text="4- Moderado">
      <formula>NOT(ISERROR(SEARCH("4- Moderado",A7)))</formula>
    </cfRule>
    <cfRule type="containsText" dxfId="95" priority="120" operator="containsText" text="6- Moderado">
      <formula>NOT(ISERROR(SEARCH("6- Moderado",A7)))</formula>
    </cfRule>
    <cfRule type="containsText" dxfId="94" priority="119" operator="containsText" text="3- Moderado">
      <formula>NOT(ISERROR(SEARCH("3- Moderado",A7)))</formula>
    </cfRule>
  </conditionalFormatting>
  <conditionalFormatting sqref="A10:E10 A20:E20">
    <cfRule type="containsText" dxfId="93" priority="113" operator="containsText" text="3- Moderado">
      <formula>NOT(ISERROR(SEARCH("3- Moderado",A10)))</formula>
    </cfRule>
    <cfRule type="containsText" dxfId="92" priority="118" operator="containsText" text="1- Bajo">
      <formula>NOT(ISERROR(SEARCH("1- Bajo",A10)))</formula>
    </cfRule>
    <cfRule type="containsText" dxfId="91" priority="117" operator="containsText" text="4- Bajo">
      <formula>NOT(ISERROR(SEARCH("4- Bajo",A10)))</formula>
    </cfRule>
    <cfRule type="containsText" dxfId="90" priority="116" operator="containsText" text="3- Bajo">
      <formula>NOT(ISERROR(SEARCH("3- Bajo",A10)))</formula>
    </cfRule>
    <cfRule type="containsText" dxfId="89" priority="115" operator="containsText" text="4- Moderado">
      <formula>NOT(ISERROR(SEARCH("4- Moderado",A10)))</formula>
    </cfRule>
    <cfRule type="containsText" dxfId="88" priority="114" operator="containsText" text="6- Moderado">
      <formula>NOT(ISERROR(SEARCH("6- Moderado",A10)))</formula>
    </cfRule>
  </conditionalFormatting>
  <conditionalFormatting sqref="A30:E30">
    <cfRule type="containsText" dxfId="87" priority="69" operator="containsText" text="4- Moderado">
      <formula>NOT(ISERROR(SEARCH("4- Moderado",A30)))</formula>
    </cfRule>
    <cfRule type="containsText" dxfId="86" priority="68" operator="containsText" text="6- Moderado">
      <formula>NOT(ISERROR(SEARCH("6- Moderado",A30)))</formula>
    </cfRule>
    <cfRule type="containsText" dxfId="85" priority="67" operator="containsText" text="3- Moderado">
      <formula>NOT(ISERROR(SEARCH("3- Moderado",A30)))</formula>
    </cfRule>
    <cfRule type="containsText" dxfId="84" priority="72" operator="containsText" text="1- Bajo">
      <formula>NOT(ISERROR(SEARCH("1- Bajo",A30)))</formula>
    </cfRule>
    <cfRule type="containsText" dxfId="83" priority="71" operator="containsText" text="4- Bajo">
      <formula>NOT(ISERROR(SEARCH("4- Bajo",A30)))</formula>
    </cfRule>
    <cfRule type="containsText" dxfId="82" priority="70" operator="containsText" text="3- Bajo">
      <formula>NOT(ISERROR(SEARCH("3- Bajo",A30)))</formula>
    </cfRule>
  </conditionalFormatting>
  <conditionalFormatting sqref="A40:E40">
    <cfRule type="containsText" dxfId="81" priority="42" operator="containsText" text="3- Bajo">
      <formula>NOT(ISERROR(SEARCH("3- Bajo",A40)))</formula>
    </cfRule>
    <cfRule type="containsText" dxfId="80" priority="43" operator="containsText" text="4- Bajo">
      <formula>NOT(ISERROR(SEARCH("4- Bajo",A40)))</formula>
    </cfRule>
    <cfRule type="containsText" dxfId="79" priority="44" operator="containsText" text="1- Bajo">
      <formula>NOT(ISERROR(SEARCH("1- Bajo",A40)))</formula>
    </cfRule>
    <cfRule type="containsText" dxfId="78" priority="39" operator="containsText" text="3- Moderado">
      <formula>NOT(ISERROR(SEARCH("3- Moderado",A40)))</formula>
    </cfRule>
    <cfRule type="containsText" dxfId="77" priority="40" operator="containsText" text="6- Moderado">
      <formula>NOT(ISERROR(SEARCH("6- Moderado",A40)))</formula>
    </cfRule>
    <cfRule type="containsText" dxfId="76" priority="41" operator="containsText" text="4- Moderado">
      <formula>NOT(ISERROR(SEARCH("4- Moderado",A40)))</formula>
    </cfRule>
  </conditionalFormatting>
  <conditionalFormatting sqref="A50:E50">
    <cfRule type="containsText" dxfId="75" priority="13" operator="containsText" text="4- Moderado">
      <formula>NOT(ISERROR(SEARCH("4- Moderado",A50)))</formula>
    </cfRule>
    <cfRule type="containsText" dxfId="74" priority="16" operator="containsText" text="1- Bajo">
      <formula>NOT(ISERROR(SEARCH("1- Bajo",A50)))</formula>
    </cfRule>
    <cfRule type="containsText" dxfId="73" priority="15" operator="containsText" text="4- Bajo">
      <formula>NOT(ISERROR(SEARCH("4- Bajo",A50)))</formula>
    </cfRule>
    <cfRule type="containsText" dxfId="72" priority="14" operator="containsText" text="3- Bajo">
      <formula>NOT(ISERROR(SEARCH("3- Bajo",A50)))</formula>
    </cfRule>
    <cfRule type="containsText" dxfId="71" priority="12" operator="containsText" text="6- Moderado">
      <formula>NOT(ISERROR(SEARCH("6- Moderado",A50)))</formula>
    </cfRule>
    <cfRule type="containsText" dxfId="70" priority="11" operator="containsText" text="3- Moderado">
      <formula>NOT(ISERROR(SEARCH("3- Moderado",A50)))</formula>
    </cfRule>
  </conditionalFormatting>
  <conditionalFormatting sqref="C8:F8">
    <cfRule type="containsText" dxfId="69" priority="85" operator="containsText" text="3- Moderado">
      <formula>NOT(ISERROR(SEARCH("3- Moderado",C8)))</formula>
    </cfRule>
    <cfRule type="containsText" dxfId="68" priority="86" operator="containsText" text="6- Moderado">
      <formula>NOT(ISERROR(SEARCH("6- Moderado",C8)))</formula>
    </cfRule>
    <cfRule type="containsText" dxfId="67" priority="87" operator="containsText" text="4- Moderado">
      <formula>NOT(ISERROR(SEARCH("4- Moderado",C8)))</formula>
    </cfRule>
    <cfRule type="containsText" dxfId="66" priority="88" operator="containsText" text="3- Bajo">
      <formula>NOT(ISERROR(SEARCH("3- Bajo",C8)))</formula>
    </cfRule>
    <cfRule type="containsText" dxfId="65" priority="89" operator="containsText" text="4- Bajo">
      <formula>NOT(ISERROR(SEARCH("4- Bajo",C8)))</formula>
    </cfRule>
    <cfRule type="containsText" dxfId="64" priority="90" operator="containsText" text="1- Bajo">
      <formula>NOT(ISERROR(SEARCH("1- Bajo",C8)))</formula>
    </cfRule>
  </conditionalFormatting>
  <conditionalFormatting sqref="D10:D59">
    <cfRule type="containsText" dxfId="63" priority="7" operator="containsText" text="Baja">
      <formula>NOT(ISERROR(SEARCH("Baja",D10)))</formula>
    </cfRule>
    <cfRule type="containsText" dxfId="62" priority="10" operator="containsText" text="Media">
      <formula>NOT(ISERROR(SEARCH("Media",D10)))</formula>
    </cfRule>
    <cfRule type="containsText" dxfId="61" priority="8" operator="containsText" text="Muy Baja">
      <formula>NOT(ISERROR(SEARCH("Muy Baja",D10)))</formula>
    </cfRule>
    <cfRule type="containsText" dxfId="60" priority="6" operator="containsText" text="Alta">
      <formula>NOT(ISERROR(SEARCH("Alta",D10)))</formula>
    </cfRule>
    <cfRule type="containsText" dxfId="59" priority="5" operator="containsText" text="Muy Alta">
      <formula>NOT(ISERROR(SEARCH("Muy Alta",D10)))</formula>
    </cfRule>
  </conditionalFormatting>
  <conditionalFormatting sqref="E10:E59">
    <cfRule type="containsText" dxfId="58" priority="2" operator="containsText" text="Mayor">
      <formula>NOT(ISERROR(SEARCH("Mayor",E10)))</formula>
    </cfRule>
    <cfRule type="containsText" dxfId="57" priority="3" operator="containsText" text="Menor">
      <formula>NOT(ISERROR(SEARCH("Menor",E10)))</formula>
    </cfRule>
    <cfRule type="containsText" dxfId="56" priority="4" operator="containsText" text="Leve">
      <formula>NOT(ISERROR(SEARCH("Leve",E10)))</formula>
    </cfRule>
    <cfRule type="containsText" dxfId="55" priority="1" operator="containsText" text="Catastrófico">
      <formula>NOT(ISERROR(SEARCH("Catastrófico",E10)))</formula>
    </cfRule>
  </conditionalFormatting>
  <conditionalFormatting sqref="E10:F59">
    <cfRule type="containsText" dxfId="54" priority="9" operator="containsText" text="Moderado">
      <formula>NOT(ISERROR(SEARCH("Moderado",E10)))</formula>
    </cfRule>
  </conditionalFormatting>
  <conditionalFormatting sqref="F10:F29">
    <cfRule type="colorScale" priority="130">
      <colorScale>
        <cfvo type="min"/>
        <cfvo type="max"/>
        <color rgb="FFFF7128"/>
        <color rgb="FFFFEF9C"/>
      </colorScale>
    </cfRule>
  </conditionalFormatting>
  <conditionalFormatting sqref="F10:F59">
    <cfRule type="containsText" dxfId="53" priority="27" operator="containsText" text="Extremo">
      <formula>NOT(ISERROR(SEARCH("Extremo",F10)))</formula>
    </cfRule>
    <cfRule type="containsText" dxfId="52" priority="26" operator="containsText" text="Alto">
      <formula>NOT(ISERROR(SEARCH("Alto",F10)))</formula>
    </cfRule>
    <cfRule type="containsText" dxfId="51" priority="25" operator="containsText" text="Moderado">
      <formula>NOT(ISERROR(SEARCH("Moderado",F10)))</formula>
    </cfRule>
    <cfRule type="containsText" dxfId="50" priority="24" operator="containsText" text="Bajo">
      <formula>NOT(ISERROR(SEARCH("Bajo",F10)))</formula>
    </cfRule>
  </conditionalFormatting>
  <conditionalFormatting sqref="F30:F39">
    <cfRule type="colorScale" priority="84">
      <colorScale>
        <cfvo type="min"/>
        <cfvo type="max"/>
        <color rgb="FFFF7128"/>
        <color rgb="FFFFEF9C"/>
      </colorScale>
    </cfRule>
  </conditionalFormatting>
  <conditionalFormatting sqref="F40:F49">
    <cfRule type="colorScale" priority="56">
      <colorScale>
        <cfvo type="min"/>
        <cfvo type="max"/>
        <color rgb="FFFF7128"/>
        <color rgb="FFFFEF9C"/>
      </colorScale>
    </cfRule>
  </conditionalFormatting>
  <conditionalFormatting sqref="F50:F59">
    <cfRule type="colorScale" priority="28">
      <colorScale>
        <cfvo type="min"/>
        <cfvo type="max"/>
        <color rgb="FFFF7128"/>
        <color rgb="FFFFEF9C"/>
      </colorScale>
    </cfRule>
  </conditionalFormatting>
  <dataValidations count="4">
    <dataValidation allowBlank="1" showInputMessage="1" showErrorMessage="1" prompt="seleccionar si el responsable de ejecutar las acciones es el nivel central" sqref="J8" xr:uid="{00000000-0002-0000-0B00-000000000000}"/>
    <dataValidation allowBlank="1" showInputMessage="1" showErrorMessage="1" prompt="Seleccionar si el responsable es el responsable de las acciones es el nivel central" sqref="I7:I8" xr:uid="{00000000-0002-0000-0B00-000001000000}"/>
    <dataValidation allowBlank="1" showInputMessage="1" showErrorMessage="1" prompt="Describir las actividades que se van a desarrollar para el proyecto" sqref="H7" xr:uid="{00000000-0002-0000-0B00-000002000000}"/>
    <dataValidation allowBlank="1" showInputMessage="1" showErrorMessage="1" prompt="Registrar qué factor  que ocasina el riesgo: un facot identtficado el contexto._x000a_O  personas, recursos, estilo de direccion , factores externos, , codiciones ambientales" sqref="C8" xr:uid="{00000000-0002-0000-0B00-000003000000}"/>
  </dataValidations>
  <printOptions horizontalCentered="1"/>
  <pageMargins left="0.70866141732283472" right="0.70866141732283472" top="0.74803149606299213" bottom="0.74803149606299213" header="0.31496062992125984" footer="0.31496062992125984"/>
  <pageSetup scale="10" fitToHeight="0" orientation="landscape" horizontalDpi="4294967294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B00-000004000000}">
          <x14:formula1>
            <xm:f>'9- Matriz de Calor '!$S$8:$S$11</xm:f>
          </x14:formula1>
          <xm:sqref>G10:G59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0.39997558519241921"/>
    <pageSetUpPr fitToPage="1"/>
  </sheetPr>
  <dimension ref="A1:JK59"/>
  <sheetViews>
    <sheetView showGridLines="0" topLeftCell="A5" zoomScale="50" zoomScaleNormal="50" workbookViewId="0">
      <selection activeCell="Q16" sqref="Q16"/>
    </sheetView>
  </sheetViews>
  <sheetFormatPr baseColWidth="10" defaultColWidth="11.42578125" defaultRowHeight="15" x14ac:dyDescent="0.25"/>
  <cols>
    <col min="1" max="1" width="18.42578125" style="5" customWidth="1"/>
    <col min="2" max="2" width="35.85546875" style="5" customWidth="1"/>
    <col min="3" max="3" width="40.28515625" customWidth="1"/>
    <col min="4" max="4" width="16.85546875" style="115" customWidth="1"/>
    <col min="5" max="5" width="18.5703125" style="46" customWidth="1"/>
    <col min="6" max="6" width="18.28515625" style="46" bestFit="1" customWidth="1"/>
    <col min="7" max="7" width="18.28515625" bestFit="1" customWidth="1"/>
    <col min="8" max="8" width="32.7109375" customWidth="1"/>
    <col min="9" max="9" width="16.5703125" customWidth="1"/>
    <col min="10" max="10" width="14.28515625" customWidth="1"/>
    <col min="11" max="11" width="17.7109375" customWidth="1"/>
    <col min="12" max="12" width="17.5703125" customWidth="1"/>
    <col min="13" max="13" width="48.28515625" customWidth="1"/>
    <col min="14" max="169" width="11.42578125" style="2"/>
  </cols>
  <sheetData>
    <row r="1" spans="1:271" s="36" customFormat="1" ht="16.5" customHeight="1" x14ac:dyDescent="0.3">
      <c r="A1" s="663"/>
      <c r="B1" s="664"/>
      <c r="C1" s="667"/>
      <c r="D1" s="667"/>
      <c r="E1" s="667"/>
      <c r="F1" s="667"/>
      <c r="G1" s="667"/>
      <c r="H1" s="667"/>
      <c r="I1" s="667"/>
      <c r="J1" s="668"/>
      <c r="K1" s="662" t="s">
        <v>523</v>
      </c>
      <c r="L1" s="662"/>
      <c r="M1" s="662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</row>
    <row r="2" spans="1:271" s="36" customFormat="1" ht="39.75" customHeight="1" x14ac:dyDescent="0.3">
      <c r="A2" s="665"/>
      <c r="B2" s="666"/>
      <c r="C2" s="669"/>
      <c r="D2" s="669"/>
      <c r="E2" s="669"/>
      <c r="F2" s="669"/>
      <c r="G2" s="669"/>
      <c r="H2" s="669"/>
      <c r="I2" s="669"/>
      <c r="J2" s="670"/>
      <c r="K2" s="662"/>
      <c r="L2" s="662"/>
      <c r="M2" s="662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</row>
    <row r="3" spans="1:271" s="36" customFormat="1" ht="3" customHeight="1" x14ac:dyDescent="0.3">
      <c r="A3" s="1"/>
      <c r="B3" s="1"/>
      <c r="C3" s="669"/>
      <c r="D3" s="669"/>
      <c r="E3" s="669"/>
      <c r="F3" s="669"/>
      <c r="G3" s="669"/>
      <c r="H3" s="669"/>
      <c r="I3" s="669"/>
      <c r="J3" s="670"/>
      <c r="K3" s="662"/>
      <c r="L3" s="662"/>
      <c r="M3" s="662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</row>
    <row r="4" spans="1:271" s="36" customFormat="1" ht="40.9" customHeight="1" x14ac:dyDescent="0.3">
      <c r="A4" s="583" t="s">
        <v>293</v>
      </c>
      <c r="B4" s="583"/>
      <c r="C4" s="560"/>
      <c r="D4" s="560"/>
      <c r="E4" s="560"/>
      <c r="F4" s="560"/>
      <c r="G4" s="560"/>
      <c r="H4" s="560"/>
      <c r="I4" s="560"/>
      <c r="J4" s="560"/>
      <c r="K4" s="560"/>
      <c r="L4" s="560"/>
      <c r="M4" s="560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</row>
    <row r="5" spans="1:271" s="36" customFormat="1" ht="83.45" customHeight="1" x14ac:dyDescent="0.3">
      <c r="A5" s="583" t="s">
        <v>294</v>
      </c>
      <c r="B5" s="583"/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</row>
    <row r="6" spans="1:271" s="36" customFormat="1" ht="40.9" customHeight="1" x14ac:dyDescent="0.3">
      <c r="A6" s="583" t="s">
        <v>295</v>
      </c>
      <c r="B6" s="583"/>
      <c r="C6" s="516"/>
      <c r="D6" s="660"/>
      <c r="E6" s="660"/>
      <c r="F6" s="660"/>
      <c r="G6" s="660"/>
      <c r="H6" s="660"/>
      <c r="I6" s="660"/>
      <c r="J6" s="660"/>
      <c r="K6" s="660"/>
      <c r="L6" s="660"/>
      <c r="M6" s="661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</row>
    <row r="7" spans="1:271" s="42" customFormat="1" ht="40.5" customHeight="1" thickTop="1" thickBot="1" x14ac:dyDescent="0.3">
      <c r="A7" s="655" t="s">
        <v>524</v>
      </c>
      <c r="B7" s="656"/>
      <c r="C7" s="657"/>
      <c r="D7" s="658" t="s">
        <v>525</v>
      </c>
      <c r="E7" s="658"/>
      <c r="F7" s="658"/>
      <c r="G7" s="659" t="s">
        <v>526</v>
      </c>
      <c r="H7" s="680" t="s">
        <v>527</v>
      </c>
      <c r="I7" s="682" t="s">
        <v>528</v>
      </c>
      <c r="J7" s="683"/>
      <c r="K7" s="682" t="s">
        <v>529</v>
      </c>
      <c r="L7" s="683"/>
      <c r="M7" s="671" t="s">
        <v>530</v>
      </c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</row>
    <row r="8" spans="1:271" s="43" customFormat="1" ht="108" customHeight="1" thickTop="1" thickBot="1" x14ac:dyDescent="0.3">
      <c r="A8" s="54" t="s">
        <v>26</v>
      </c>
      <c r="B8" s="54" t="s">
        <v>239</v>
      </c>
      <c r="C8" s="54" t="s">
        <v>241</v>
      </c>
      <c r="D8" s="47" t="s">
        <v>250</v>
      </c>
      <c r="E8" s="47" t="s">
        <v>531</v>
      </c>
      <c r="F8" s="47" t="s">
        <v>532</v>
      </c>
      <c r="G8" s="659"/>
      <c r="H8" s="681"/>
      <c r="I8" s="48" t="s">
        <v>533</v>
      </c>
      <c r="J8" s="48" t="s">
        <v>534</v>
      </c>
      <c r="K8" s="48" t="s">
        <v>535</v>
      </c>
      <c r="L8" s="48" t="s">
        <v>536</v>
      </c>
      <c r="M8" s="67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</row>
    <row r="9" spans="1:271" s="44" customFormat="1" ht="21.75" customHeight="1" thickTop="1" thickBot="1" x14ac:dyDescent="0.3">
      <c r="A9" s="687"/>
      <c r="B9" s="688"/>
      <c r="C9" s="688"/>
      <c r="D9" s="688"/>
      <c r="E9" s="688"/>
      <c r="F9" s="688"/>
      <c r="G9" s="688"/>
      <c r="M9" s="49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</row>
    <row r="10" spans="1:271" s="45" customFormat="1" ht="15" customHeight="1" x14ac:dyDescent="0.2">
      <c r="A10" s="672">
        <f>'7- Mapa Final'!A10</f>
        <v>1</v>
      </c>
      <c r="B10" s="672" t="str">
        <f>'7- Mapa Final'!B10</f>
        <v>Vencimiento de Términos</v>
      </c>
      <c r="C10" s="689" t="str">
        <f>'7- Mapa Final'!C10</f>
        <v>Posibilidad de que se realicen actuaciones procesales o de  dar respuesta a las solicitudes de los usuarios de la administración de justicia en materia penal, después del  término legal establecido para decidir sobre los conflictos presentados a los jueces.</v>
      </c>
      <c r="D10" s="693" t="str">
        <f>'7- Mapa Final'!J10</f>
        <v>Alta - 4</v>
      </c>
      <c r="E10" s="694" t="str">
        <f>'7- Mapa Final'!K10</f>
        <v>Menor - 2</v>
      </c>
      <c r="F10" s="692" t="str">
        <f>'7- Mapa Final'!M10</f>
        <v>Moderado - 8</v>
      </c>
      <c r="G10" s="484" t="s">
        <v>426</v>
      </c>
      <c r="H10" s="690"/>
      <c r="I10" s="690"/>
      <c r="J10" s="690"/>
      <c r="K10" s="690"/>
      <c r="L10" s="690"/>
      <c r="M10" s="691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</row>
    <row r="11" spans="1:271" s="45" customFormat="1" ht="13.5" customHeight="1" x14ac:dyDescent="0.2">
      <c r="A11" s="673"/>
      <c r="B11" s="673"/>
      <c r="C11" s="675"/>
      <c r="D11" s="677"/>
      <c r="E11" s="679"/>
      <c r="F11" s="685"/>
      <c r="G11" s="485"/>
      <c r="H11" s="684"/>
      <c r="I11" s="684"/>
      <c r="J11" s="684"/>
      <c r="K11" s="684"/>
      <c r="L11" s="684"/>
      <c r="M11" s="686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</row>
    <row r="12" spans="1:271" s="45" customFormat="1" ht="13.5" customHeight="1" x14ac:dyDescent="0.2">
      <c r="A12" s="673"/>
      <c r="B12" s="673"/>
      <c r="C12" s="675"/>
      <c r="D12" s="677"/>
      <c r="E12" s="679"/>
      <c r="F12" s="685"/>
      <c r="G12" s="485"/>
      <c r="H12" s="684"/>
      <c r="I12" s="684"/>
      <c r="J12" s="684"/>
      <c r="K12" s="684"/>
      <c r="L12" s="684"/>
      <c r="M12" s="686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</row>
    <row r="13" spans="1:271" s="45" customFormat="1" ht="13.5" customHeight="1" x14ac:dyDescent="0.2">
      <c r="A13" s="673"/>
      <c r="B13" s="673"/>
      <c r="C13" s="675"/>
      <c r="D13" s="677"/>
      <c r="E13" s="679"/>
      <c r="F13" s="685"/>
      <c r="G13" s="485"/>
      <c r="H13" s="684"/>
      <c r="I13" s="684"/>
      <c r="J13" s="684"/>
      <c r="K13" s="684"/>
      <c r="L13" s="684"/>
      <c r="M13" s="686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</row>
    <row r="14" spans="1:271" s="45" customFormat="1" ht="13.5" customHeight="1" x14ac:dyDescent="0.2">
      <c r="A14" s="673"/>
      <c r="B14" s="673"/>
      <c r="C14" s="675"/>
      <c r="D14" s="677"/>
      <c r="E14" s="679"/>
      <c r="F14" s="685"/>
      <c r="G14" s="485"/>
      <c r="H14" s="684"/>
      <c r="I14" s="684"/>
      <c r="J14" s="684"/>
      <c r="K14" s="684"/>
      <c r="L14" s="684"/>
      <c r="M14" s="686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</row>
    <row r="15" spans="1:271" s="45" customFormat="1" ht="13.5" customHeight="1" x14ac:dyDescent="0.2">
      <c r="A15" s="673"/>
      <c r="B15" s="673"/>
      <c r="C15" s="675"/>
      <c r="D15" s="677"/>
      <c r="E15" s="679"/>
      <c r="F15" s="685"/>
      <c r="G15" s="485"/>
      <c r="H15" s="684"/>
      <c r="I15" s="684"/>
      <c r="J15" s="684"/>
      <c r="K15" s="684"/>
      <c r="L15" s="684"/>
      <c r="M15" s="686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</row>
    <row r="16" spans="1:271" s="45" customFormat="1" ht="13.5" customHeight="1" x14ac:dyDescent="0.2">
      <c r="A16" s="673"/>
      <c r="B16" s="673"/>
      <c r="C16" s="675"/>
      <c r="D16" s="677"/>
      <c r="E16" s="679"/>
      <c r="F16" s="685"/>
      <c r="G16" s="485"/>
      <c r="H16" s="684"/>
      <c r="I16" s="684"/>
      <c r="J16" s="684"/>
      <c r="K16" s="684"/>
      <c r="L16" s="684"/>
      <c r="M16" s="686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</row>
    <row r="17" spans="1:169" s="45" customFormat="1" ht="13.5" customHeight="1" x14ac:dyDescent="0.2">
      <c r="A17" s="673"/>
      <c r="B17" s="673"/>
      <c r="C17" s="675"/>
      <c r="D17" s="677"/>
      <c r="E17" s="679"/>
      <c r="F17" s="685"/>
      <c r="G17" s="485"/>
      <c r="H17" s="684"/>
      <c r="I17" s="684"/>
      <c r="J17" s="684"/>
      <c r="K17" s="684"/>
      <c r="L17" s="684"/>
      <c r="M17" s="686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</row>
    <row r="18" spans="1:169" s="45" customFormat="1" ht="13.5" customHeight="1" x14ac:dyDescent="0.2">
      <c r="A18" s="673"/>
      <c r="B18" s="673"/>
      <c r="C18" s="675"/>
      <c r="D18" s="677"/>
      <c r="E18" s="679"/>
      <c r="F18" s="685"/>
      <c r="G18" s="485"/>
      <c r="H18" s="684"/>
      <c r="I18" s="684"/>
      <c r="J18" s="684"/>
      <c r="K18" s="684"/>
      <c r="L18" s="684"/>
      <c r="M18" s="686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</row>
    <row r="19" spans="1:169" s="45" customFormat="1" ht="21.75" customHeight="1" thickBot="1" x14ac:dyDescent="0.25">
      <c r="A19" s="674"/>
      <c r="B19" s="674"/>
      <c r="C19" s="675"/>
      <c r="D19" s="677"/>
      <c r="E19" s="679"/>
      <c r="F19" s="685"/>
      <c r="G19" s="485"/>
      <c r="H19" s="684"/>
      <c r="I19" s="684"/>
      <c r="J19" s="684"/>
      <c r="K19" s="684"/>
      <c r="L19" s="684"/>
      <c r="M19" s="686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</row>
    <row r="20" spans="1:169" s="45" customFormat="1" ht="12.75" x14ac:dyDescent="0.2">
      <c r="A20" s="672">
        <f>'7- Mapa Final'!A20</f>
        <v>2</v>
      </c>
      <c r="B20" s="672" t="str">
        <f>'7- Mapa Final'!B20</f>
        <v>No realización de Audiencias</v>
      </c>
      <c r="C20" s="675" t="str">
        <f>'7- Mapa Final'!C20</f>
        <v xml:space="preserve">Posibilidad de no atender la solicitud  de un fiscal o parte interesada para la realización de una audiencia preliminar o de no cumplir la programción de audiencias de Conocimiento. </v>
      </c>
      <c r="D20" s="676" t="str">
        <f>'7- Mapa Final'!J20</f>
        <v>Alta - 4</v>
      </c>
      <c r="E20" s="678" t="str">
        <f>'7- Mapa Final'!K20</f>
        <v>Moderado - 3</v>
      </c>
      <c r="F20" s="685" t="str">
        <f>'7- Mapa Final'!M20</f>
        <v>Alto - 12</v>
      </c>
      <c r="G20" s="485" t="s">
        <v>427</v>
      </c>
      <c r="H20" s="684"/>
      <c r="I20" s="684"/>
      <c r="J20" s="684"/>
      <c r="K20" s="684"/>
      <c r="L20" s="684"/>
      <c r="M20" s="686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</row>
    <row r="21" spans="1:169" s="45" customFormat="1" ht="12.75" customHeight="1" x14ac:dyDescent="0.2">
      <c r="A21" s="673"/>
      <c r="B21" s="673"/>
      <c r="C21" s="675"/>
      <c r="D21" s="677"/>
      <c r="E21" s="679"/>
      <c r="F21" s="685"/>
      <c r="G21" s="485"/>
      <c r="H21" s="684"/>
      <c r="I21" s="684"/>
      <c r="J21" s="684"/>
      <c r="K21" s="684"/>
      <c r="L21" s="684"/>
      <c r="M21" s="686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</row>
    <row r="22" spans="1:169" s="45" customFormat="1" ht="12.75" customHeight="1" x14ac:dyDescent="0.2">
      <c r="A22" s="673"/>
      <c r="B22" s="673"/>
      <c r="C22" s="675"/>
      <c r="D22" s="677"/>
      <c r="E22" s="679"/>
      <c r="F22" s="685"/>
      <c r="G22" s="485"/>
      <c r="H22" s="684"/>
      <c r="I22" s="684"/>
      <c r="J22" s="684"/>
      <c r="K22" s="684"/>
      <c r="L22" s="684"/>
      <c r="M22" s="686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</row>
    <row r="23" spans="1:169" s="45" customFormat="1" ht="12.75" customHeight="1" x14ac:dyDescent="0.2">
      <c r="A23" s="673"/>
      <c r="B23" s="673"/>
      <c r="C23" s="675"/>
      <c r="D23" s="677"/>
      <c r="E23" s="679"/>
      <c r="F23" s="685"/>
      <c r="G23" s="485"/>
      <c r="H23" s="684"/>
      <c r="I23" s="684"/>
      <c r="J23" s="684"/>
      <c r="K23" s="684"/>
      <c r="L23" s="684"/>
      <c r="M23" s="686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</row>
    <row r="24" spans="1:169" s="45" customFormat="1" ht="13.5" customHeight="1" x14ac:dyDescent="0.2">
      <c r="A24" s="673"/>
      <c r="B24" s="673"/>
      <c r="C24" s="675"/>
      <c r="D24" s="677"/>
      <c r="E24" s="679"/>
      <c r="F24" s="685"/>
      <c r="G24" s="485"/>
      <c r="H24" s="684"/>
      <c r="I24" s="684"/>
      <c r="J24" s="684"/>
      <c r="K24" s="684"/>
      <c r="L24" s="684"/>
      <c r="M24" s="686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</row>
    <row r="25" spans="1:169" x14ac:dyDescent="0.25">
      <c r="A25" s="673"/>
      <c r="B25" s="673"/>
      <c r="C25" s="675"/>
      <c r="D25" s="677"/>
      <c r="E25" s="679"/>
      <c r="F25" s="685"/>
      <c r="G25" s="485"/>
      <c r="H25" s="684"/>
      <c r="I25" s="684"/>
      <c r="J25" s="684"/>
      <c r="K25" s="684"/>
      <c r="L25" s="684"/>
      <c r="M25" s="686"/>
      <c r="N25" s="53"/>
      <c r="O25" s="53"/>
    </row>
    <row r="26" spans="1:169" x14ac:dyDescent="0.25">
      <c r="A26" s="673"/>
      <c r="B26" s="673"/>
      <c r="C26" s="675"/>
      <c r="D26" s="677"/>
      <c r="E26" s="679"/>
      <c r="F26" s="685"/>
      <c r="G26" s="485"/>
      <c r="H26" s="684"/>
      <c r="I26" s="684"/>
      <c r="J26" s="684"/>
      <c r="K26" s="684"/>
      <c r="L26" s="684"/>
      <c r="M26" s="686"/>
      <c r="N26" s="53"/>
      <c r="O26" s="53"/>
    </row>
    <row r="27" spans="1:169" x14ac:dyDescent="0.25">
      <c r="A27" s="673"/>
      <c r="B27" s="673"/>
      <c r="C27" s="675"/>
      <c r="D27" s="677"/>
      <c r="E27" s="679"/>
      <c r="F27" s="685"/>
      <c r="G27" s="485"/>
      <c r="H27" s="684"/>
      <c r="I27" s="684"/>
      <c r="J27" s="684"/>
      <c r="K27" s="684"/>
      <c r="L27" s="684"/>
      <c r="M27" s="686"/>
      <c r="N27" s="53"/>
      <c r="O27" s="53"/>
    </row>
    <row r="28" spans="1:169" x14ac:dyDescent="0.25">
      <c r="A28" s="673"/>
      <c r="B28" s="673"/>
      <c r="C28" s="675"/>
      <c r="D28" s="677"/>
      <c r="E28" s="679"/>
      <c r="F28" s="685"/>
      <c r="G28" s="485"/>
      <c r="H28" s="684"/>
      <c r="I28" s="684"/>
      <c r="J28" s="684"/>
      <c r="K28" s="684"/>
      <c r="L28" s="684"/>
      <c r="M28" s="686"/>
      <c r="N28" s="53"/>
      <c r="O28" s="53"/>
    </row>
    <row r="29" spans="1:169" ht="15.75" thickBot="1" x14ac:dyDescent="0.3">
      <c r="A29" s="674"/>
      <c r="B29" s="674"/>
      <c r="C29" s="675"/>
      <c r="D29" s="677"/>
      <c r="E29" s="679"/>
      <c r="F29" s="685"/>
      <c r="G29" s="485"/>
      <c r="H29" s="684"/>
      <c r="I29" s="684"/>
      <c r="J29" s="684"/>
      <c r="K29" s="684"/>
      <c r="L29" s="684"/>
      <c r="M29" s="686"/>
      <c r="N29" s="53"/>
      <c r="O29" s="53"/>
    </row>
    <row r="30" spans="1:169" s="45" customFormat="1" ht="12.75" x14ac:dyDescent="0.2">
      <c r="A30" s="672">
        <f>'7- Mapa Final'!A60</f>
        <v>6</v>
      </c>
      <c r="B30" s="672" t="str">
        <f>'7- Mapa Final'!B60</f>
        <v xml:space="preserve">Afectaciones ambientales </v>
      </c>
      <c r="C30" s="675" t="str">
        <f>'7- Mapa Final'!C60</f>
        <v>Se tienen   afectaciones ambientales que generen impactos negativos en el entorno</v>
      </c>
      <c r="D30" s="676" t="str">
        <f>'7- Mapa Final'!J60</f>
        <v>Alta - 4</v>
      </c>
      <c r="E30" s="678" t="str">
        <f>'7- Mapa Final'!K60</f>
        <v>Menor - 2</v>
      </c>
      <c r="F30" s="685" t="str">
        <f>'7- Mapa Final'!M60</f>
        <v>Moderado - 8</v>
      </c>
      <c r="G30" s="485" t="s">
        <v>427</v>
      </c>
      <c r="H30" s="684"/>
      <c r="I30" s="684"/>
      <c r="J30" s="684"/>
      <c r="K30" s="684"/>
      <c r="L30" s="684"/>
      <c r="M30" s="686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</row>
    <row r="31" spans="1:169" s="45" customFormat="1" ht="12.75" customHeight="1" x14ac:dyDescent="0.2">
      <c r="A31" s="673"/>
      <c r="B31" s="673"/>
      <c r="C31" s="675"/>
      <c r="D31" s="677"/>
      <c r="E31" s="679"/>
      <c r="F31" s="685"/>
      <c r="G31" s="485"/>
      <c r="H31" s="684"/>
      <c r="I31" s="684"/>
      <c r="J31" s="684"/>
      <c r="K31" s="684"/>
      <c r="L31" s="684"/>
      <c r="M31" s="686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</row>
    <row r="32" spans="1:169" s="45" customFormat="1" ht="12.75" customHeight="1" x14ac:dyDescent="0.2">
      <c r="A32" s="673"/>
      <c r="B32" s="673"/>
      <c r="C32" s="675"/>
      <c r="D32" s="677"/>
      <c r="E32" s="679"/>
      <c r="F32" s="685"/>
      <c r="G32" s="485"/>
      <c r="H32" s="684"/>
      <c r="I32" s="684"/>
      <c r="J32" s="684"/>
      <c r="K32" s="684"/>
      <c r="L32" s="684"/>
      <c r="M32" s="686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</row>
    <row r="33" spans="1:169" s="45" customFormat="1" ht="12.75" customHeight="1" x14ac:dyDescent="0.2">
      <c r="A33" s="673"/>
      <c r="B33" s="673"/>
      <c r="C33" s="675"/>
      <c r="D33" s="677"/>
      <c r="E33" s="679"/>
      <c r="F33" s="685"/>
      <c r="G33" s="485"/>
      <c r="H33" s="684"/>
      <c r="I33" s="684"/>
      <c r="J33" s="684"/>
      <c r="K33" s="684"/>
      <c r="L33" s="684"/>
      <c r="M33" s="686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</row>
    <row r="34" spans="1:169" s="45" customFormat="1" ht="13.5" customHeight="1" x14ac:dyDescent="0.2">
      <c r="A34" s="673"/>
      <c r="B34" s="673"/>
      <c r="C34" s="675"/>
      <c r="D34" s="677"/>
      <c r="E34" s="679"/>
      <c r="F34" s="685"/>
      <c r="G34" s="485"/>
      <c r="H34" s="684"/>
      <c r="I34" s="684"/>
      <c r="J34" s="684"/>
      <c r="K34" s="684"/>
      <c r="L34" s="684"/>
      <c r="M34" s="686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</row>
    <row r="35" spans="1:169" x14ac:dyDescent="0.25">
      <c r="A35" s="673"/>
      <c r="B35" s="673"/>
      <c r="C35" s="675"/>
      <c r="D35" s="677"/>
      <c r="E35" s="679"/>
      <c r="F35" s="685"/>
      <c r="G35" s="485"/>
      <c r="H35" s="684"/>
      <c r="I35" s="684"/>
      <c r="J35" s="684"/>
      <c r="K35" s="684"/>
      <c r="L35" s="684"/>
      <c r="M35" s="686"/>
      <c r="N35" s="53"/>
      <c r="O35" s="53"/>
    </row>
    <row r="36" spans="1:169" x14ac:dyDescent="0.25">
      <c r="A36" s="673"/>
      <c r="B36" s="673"/>
      <c r="C36" s="675"/>
      <c r="D36" s="677"/>
      <c r="E36" s="679"/>
      <c r="F36" s="685"/>
      <c r="G36" s="485"/>
      <c r="H36" s="684"/>
      <c r="I36" s="684"/>
      <c r="J36" s="684"/>
      <c r="K36" s="684"/>
      <c r="L36" s="684"/>
      <c r="M36" s="686"/>
      <c r="N36" s="53"/>
      <c r="O36" s="53"/>
    </row>
    <row r="37" spans="1:169" x14ac:dyDescent="0.25">
      <c r="A37" s="673"/>
      <c r="B37" s="673"/>
      <c r="C37" s="675"/>
      <c r="D37" s="677"/>
      <c r="E37" s="679"/>
      <c r="F37" s="685"/>
      <c r="G37" s="485"/>
      <c r="H37" s="684"/>
      <c r="I37" s="684"/>
      <c r="J37" s="684"/>
      <c r="K37" s="684"/>
      <c r="L37" s="684"/>
      <c r="M37" s="686"/>
      <c r="N37" s="53"/>
      <c r="O37" s="53"/>
    </row>
    <row r="38" spans="1:169" x14ac:dyDescent="0.25">
      <c r="A38" s="673"/>
      <c r="B38" s="673"/>
      <c r="C38" s="675"/>
      <c r="D38" s="677"/>
      <c r="E38" s="679"/>
      <c r="F38" s="685"/>
      <c r="G38" s="485"/>
      <c r="H38" s="684"/>
      <c r="I38" s="684"/>
      <c r="J38" s="684"/>
      <c r="K38" s="684"/>
      <c r="L38" s="684"/>
      <c r="M38" s="686"/>
      <c r="N38" s="53"/>
      <c r="O38" s="53"/>
    </row>
    <row r="39" spans="1:169" ht="15.75" thickBot="1" x14ac:dyDescent="0.3">
      <c r="A39" s="674"/>
      <c r="B39" s="674"/>
      <c r="C39" s="675"/>
      <c r="D39" s="677"/>
      <c r="E39" s="679"/>
      <c r="F39" s="685"/>
      <c r="G39" s="485"/>
      <c r="H39" s="684"/>
      <c r="I39" s="684"/>
      <c r="J39" s="684"/>
      <c r="K39" s="684"/>
      <c r="L39" s="684"/>
      <c r="M39" s="686"/>
      <c r="N39" s="53"/>
      <c r="O39" s="53"/>
    </row>
    <row r="40" spans="1:169" s="45" customFormat="1" ht="12.75" x14ac:dyDescent="0.2">
      <c r="A40" s="672" t="e">
        <f>'7- Mapa Final'!#REF!</f>
        <v>#REF!</v>
      </c>
      <c r="B40" s="672" t="e">
        <f>'7- Mapa Final'!#REF!</f>
        <v>#REF!</v>
      </c>
      <c r="C40" s="675" t="e">
        <f>'7- Mapa Final'!#REF!</f>
        <v>#REF!</v>
      </c>
      <c r="D40" s="676" t="e">
        <f>'7- Mapa Final'!#REF!</f>
        <v>#REF!</v>
      </c>
      <c r="E40" s="678" t="e">
        <f>'7- Mapa Final'!#REF!</f>
        <v>#REF!</v>
      </c>
      <c r="F40" s="685" t="e">
        <f>'7- Mapa Final'!#REF!</f>
        <v>#REF!</v>
      </c>
      <c r="G40" s="485" t="s">
        <v>427</v>
      </c>
      <c r="H40" s="684"/>
      <c r="I40" s="684"/>
      <c r="J40" s="684"/>
      <c r="K40" s="684"/>
      <c r="L40" s="684"/>
      <c r="M40" s="686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</row>
    <row r="41" spans="1:169" s="45" customFormat="1" ht="12.75" customHeight="1" x14ac:dyDescent="0.2">
      <c r="A41" s="673"/>
      <c r="B41" s="673"/>
      <c r="C41" s="675"/>
      <c r="D41" s="677"/>
      <c r="E41" s="679"/>
      <c r="F41" s="685"/>
      <c r="G41" s="485"/>
      <c r="H41" s="684"/>
      <c r="I41" s="684"/>
      <c r="J41" s="684"/>
      <c r="K41" s="684"/>
      <c r="L41" s="684"/>
      <c r="M41" s="686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</row>
    <row r="42" spans="1:169" s="45" customFormat="1" ht="12.75" customHeight="1" x14ac:dyDescent="0.2">
      <c r="A42" s="673"/>
      <c r="B42" s="673"/>
      <c r="C42" s="675"/>
      <c r="D42" s="677"/>
      <c r="E42" s="679"/>
      <c r="F42" s="685"/>
      <c r="G42" s="485"/>
      <c r="H42" s="684"/>
      <c r="I42" s="684"/>
      <c r="J42" s="684"/>
      <c r="K42" s="684"/>
      <c r="L42" s="684"/>
      <c r="M42" s="686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</row>
    <row r="43" spans="1:169" s="45" customFormat="1" ht="12.75" customHeight="1" x14ac:dyDescent="0.2">
      <c r="A43" s="673"/>
      <c r="B43" s="673"/>
      <c r="C43" s="675"/>
      <c r="D43" s="677"/>
      <c r="E43" s="679"/>
      <c r="F43" s="685"/>
      <c r="G43" s="485"/>
      <c r="H43" s="684"/>
      <c r="I43" s="684"/>
      <c r="J43" s="684"/>
      <c r="K43" s="684"/>
      <c r="L43" s="684"/>
      <c r="M43" s="686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  <c r="DB43" s="53"/>
      <c r="DC43" s="53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3"/>
      <c r="FK43" s="53"/>
      <c r="FL43" s="53"/>
      <c r="FM43" s="53"/>
    </row>
    <row r="44" spans="1:169" s="45" customFormat="1" ht="13.5" customHeight="1" x14ac:dyDescent="0.2">
      <c r="A44" s="673"/>
      <c r="B44" s="673"/>
      <c r="C44" s="675"/>
      <c r="D44" s="677"/>
      <c r="E44" s="679"/>
      <c r="F44" s="685"/>
      <c r="G44" s="485"/>
      <c r="H44" s="684"/>
      <c r="I44" s="684"/>
      <c r="J44" s="684"/>
      <c r="K44" s="684"/>
      <c r="L44" s="684"/>
      <c r="M44" s="686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A44" s="53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3"/>
      <c r="FK44" s="53"/>
      <c r="FL44" s="53"/>
      <c r="FM44" s="53"/>
    </row>
    <row r="45" spans="1:169" x14ac:dyDescent="0.25">
      <c r="A45" s="673"/>
      <c r="B45" s="673"/>
      <c r="C45" s="675"/>
      <c r="D45" s="677"/>
      <c r="E45" s="679"/>
      <c r="F45" s="685"/>
      <c r="G45" s="485"/>
      <c r="H45" s="684"/>
      <c r="I45" s="684"/>
      <c r="J45" s="684"/>
      <c r="K45" s="684"/>
      <c r="L45" s="684"/>
      <c r="M45" s="686"/>
      <c r="N45" s="53"/>
      <c r="O45" s="53"/>
    </row>
    <row r="46" spans="1:169" x14ac:dyDescent="0.25">
      <c r="A46" s="673"/>
      <c r="B46" s="673"/>
      <c r="C46" s="675"/>
      <c r="D46" s="677"/>
      <c r="E46" s="679"/>
      <c r="F46" s="685"/>
      <c r="G46" s="485"/>
      <c r="H46" s="684"/>
      <c r="I46" s="684"/>
      <c r="J46" s="684"/>
      <c r="K46" s="684"/>
      <c r="L46" s="684"/>
      <c r="M46" s="686"/>
      <c r="N46" s="53"/>
      <c r="O46" s="53"/>
    </row>
    <row r="47" spans="1:169" x14ac:dyDescent="0.25">
      <c r="A47" s="673"/>
      <c r="B47" s="673"/>
      <c r="C47" s="675"/>
      <c r="D47" s="677"/>
      <c r="E47" s="679"/>
      <c r="F47" s="685"/>
      <c r="G47" s="485"/>
      <c r="H47" s="684"/>
      <c r="I47" s="684"/>
      <c r="J47" s="684"/>
      <c r="K47" s="684"/>
      <c r="L47" s="684"/>
      <c r="M47" s="686"/>
      <c r="N47" s="53"/>
      <c r="O47" s="53"/>
    </row>
    <row r="48" spans="1:169" x14ac:dyDescent="0.25">
      <c r="A48" s="673"/>
      <c r="B48" s="673"/>
      <c r="C48" s="675"/>
      <c r="D48" s="677"/>
      <c r="E48" s="679"/>
      <c r="F48" s="685"/>
      <c r="G48" s="485"/>
      <c r="H48" s="684"/>
      <c r="I48" s="684"/>
      <c r="J48" s="684"/>
      <c r="K48" s="684"/>
      <c r="L48" s="684"/>
      <c r="M48" s="686"/>
      <c r="N48" s="53"/>
      <c r="O48" s="53"/>
    </row>
    <row r="49" spans="1:169" ht="15.75" thickBot="1" x14ac:dyDescent="0.3">
      <c r="A49" s="674"/>
      <c r="B49" s="674"/>
      <c r="C49" s="675"/>
      <c r="D49" s="677"/>
      <c r="E49" s="679"/>
      <c r="F49" s="685"/>
      <c r="G49" s="485"/>
      <c r="H49" s="684"/>
      <c r="I49" s="684"/>
      <c r="J49" s="684"/>
      <c r="K49" s="684"/>
      <c r="L49" s="684"/>
      <c r="M49" s="686"/>
      <c r="N49" s="53"/>
      <c r="O49" s="53"/>
    </row>
    <row r="50" spans="1:169" s="45" customFormat="1" ht="12.75" x14ac:dyDescent="0.2">
      <c r="A50" s="672">
        <f>'7- Mapa Final'!A70</f>
        <v>7</v>
      </c>
      <c r="B50" s="672" t="str">
        <f>'7- Mapa Final'!B70</f>
        <v xml:space="preserve">Recibir dádivas o beneficios a nombre propio o de terceros para expedir documentos  sin el lleno de requisitos legales o con datos falsos. </v>
      </c>
      <c r="C50" s="675" t="str">
        <f>'7- Mapa Final'!C70</f>
        <v xml:space="preserve"> Realizar trámites sin el cumplimiento de los requisitos legales  o con datos falsos</v>
      </c>
      <c r="D50" s="676" t="str">
        <f>'7- Mapa Final'!J70</f>
        <v>Media - 3</v>
      </c>
      <c r="E50" s="678" t="str">
        <f>'7- Mapa Final'!K70</f>
        <v>Moderado - 3</v>
      </c>
      <c r="F50" s="685" t="str">
        <f>'7- Mapa Final'!M70</f>
        <v>Moderado - 9</v>
      </c>
      <c r="G50" s="485" t="s">
        <v>427</v>
      </c>
      <c r="H50" s="684"/>
      <c r="I50" s="684"/>
      <c r="J50" s="684"/>
      <c r="K50" s="684"/>
      <c r="L50" s="684"/>
      <c r="M50" s="686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  <c r="FF50" s="53"/>
      <c r="FG50" s="53"/>
      <c r="FH50" s="53"/>
      <c r="FI50" s="53"/>
      <c r="FJ50" s="53"/>
      <c r="FK50" s="53"/>
      <c r="FL50" s="53"/>
      <c r="FM50" s="53"/>
    </row>
    <row r="51" spans="1:169" s="45" customFormat="1" ht="12.75" customHeight="1" x14ac:dyDescent="0.2">
      <c r="A51" s="673"/>
      <c r="B51" s="673"/>
      <c r="C51" s="675"/>
      <c r="D51" s="677"/>
      <c r="E51" s="679"/>
      <c r="F51" s="685"/>
      <c r="G51" s="485"/>
      <c r="H51" s="684"/>
      <c r="I51" s="684"/>
      <c r="J51" s="684"/>
      <c r="K51" s="684"/>
      <c r="L51" s="684"/>
      <c r="M51" s="686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  <c r="CH51" s="53"/>
      <c r="CI51" s="53"/>
      <c r="CJ51" s="53"/>
      <c r="CK51" s="53"/>
      <c r="CL51" s="53"/>
      <c r="CM51" s="53"/>
      <c r="CN51" s="53"/>
      <c r="CO51" s="53"/>
      <c r="CP51" s="53"/>
      <c r="CQ51" s="53"/>
      <c r="CR51" s="53"/>
      <c r="CS51" s="53"/>
      <c r="CT51" s="53"/>
      <c r="CU51" s="53"/>
      <c r="CV51" s="53"/>
      <c r="CW51" s="53"/>
      <c r="CX51" s="53"/>
      <c r="CY51" s="53"/>
      <c r="CZ51" s="53"/>
      <c r="DA51" s="53"/>
      <c r="DB51" s="53"/>
      <c r="DC51" s="53"/>
      <c r="DD51" s="53"/>
      <c r="DE51" s="53"/>
      <c r="DF51" s="53"/>
      <c r="DG51" s="53"/>
      <c r="DH51" s="53"/>
      <c r="DI51" s="53"/>
      <c r="DJ51" s="53"/>
      <c r="DK51" s="53"/>
      <c r="DL51" s="53"/>
      <c r="DM51" s="53"/>
      <c r="DN51" s="53"/>
      <c r="DO51" s="53"/>
      <c r="DP51" s="53"/>
      <c r="DQ51" s="53"/>
      <c r="DR51" s="53"/>
      <c r="DS51" s="53"/>
      <c r="DT51" s="53"/>
      <c r="DU51" s="53"/>
      <c r="DV51" s="53"/>
      <c r="DW51" s="53"/>
      <c r="DX51" s="53"/>
      <c r="DY51" s="53"/>
      <c r="DZ51" s="53"/>
      <c r="EA51" s="53"/>
      <c r="EB51" s="53"/>
      <c r="EC51" s="53"/>
      <c r="ED51" s="53"/>
      <c r="EE51" s="53"/>
      <c r="EF51" s="53"/>
      <c r="EG51" s="53"/>
      <c r="EH51" s="53"/>
      <c r="EI51" s="53"/>
      <c r="EJ51" s="53"/>
      <c r="EK51" s="53"/>
      <c r="EL51" s="53"/>
      <c r="EM51" s="53"/>
      <c r="EN51" s="53"/>
      <c r="EO51" s="53"/>
      <c r="EP51" s="53"/>
      <c r="EQ51" s="53"/>
      <c r="ER51" s="53"/>
      <c r="ES51" s="53"/>
      <c r="ET51" s="53"/>
      <c r="EU51" s="53"/>
      <c r="EV51" s="53"/>
      <c r="EW51" s="53"/>
      <c r="EX51" s="53"/>
      <c r="EY51" s="53"/>
      <c r="EZ51" s="53"/>
      <c r="FA51" s="53"/>
      <c r="FB51" s="53"/>
      <c r="FC51" s="53"/>
      <c r="FD51" s="53"/>
      <c r="FE51" s="53"/>
      <c r="FF51" s="53"/>
      <c r="FG51" s="53"/>
      <c r="FH51" s="53"/>
      <c r="FI51" s="53"/>
      <c r="FJ51" s="53"/>
      <c r="FK51" s="53"/>
      <c r="FL51" s="53"/>
      <c r="FM51" s="53"/>
    </row>
    <row r="52" spans="1:169" s="45" customFormat="1" ht="12.75" customHeight="1" x14ac:dyDescent="0.2">
      <c r="A52" s="673"/>
      <c r="B52" s="673"/>
      <c r="C52" s="675"/>
      <c r="D52" s="677"/>
      <c r="E52" s="679"/>
      <c r="F52" s="685"/>
      <c r="G52" s="485"/>
      <c r="H52" s="684"/>
      <c r="I52" s="684"/>
      <c r="J52" s="684"/>
      <c r="K52" s="684"/>
      <c r="L52" s="684"/>
      <c r="M52" s="686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  <c r="DB52" s="53"/>
      <c r="DC52" s="53"/>
      <c r="DD52" s="53"/>
      <c r="DE52" s="53"/>
      <c r="DF52" s="53"/>
      <c r="DG52" s="53"/>
      <c r="DH52" s="53"/>
      <c r="DI52" s="53"/>
      <c r="DJ52" s="53"/>
      <c r="DK52" s="53"/>
      <c r="DL52" s="53"/>
      <c r="DM52" s="53"/>
      <c r="DN52" s="53"/>
      <c r="DO52" s="53"/>
      <c r="DP52" s="53"/>
      <c r="DQ52" s="53"/>
      <c r="DR52" s="53"/>
      <c r="DS52" s="53"/>
      <c r="DT52" s="53"/>
      <c r="DU52" s="53"/>
      <c r="DV52" s="53"/>
      <c r="DW52" s="53"/>
      <c r="DX52" s="53"/>
      <c r="DY52" s="53"/>
      <c r="DZ52" s="53"/>
      <c r="EA52" s="53"/>
      <c r="EB52" s="53"/>
      <c r="EC52" s="53"/>
      <c r="ED52" s="53"/>
      <c r="EE52" s="53"/>
      <c r="EF52" s="53"/>
      <c r="EG52" s="53"/>
      <c r="EH52" s="53"/>
      <c r="EI52" s="53"/>
      <c r="EJ52" s="53"/>
      <c r="EK52" s="53"/>
      <c r="EL52" s="53"/>
      <c r="EM52" s="53"/>
      <c r="EN52" s="53"/>
      <c r="EO52" s="53"/>
      <c r="EP52" s="53"/>
      <c r="EQ52" s="53"/>
      <c r="ER52" s="53"/>
      <c r="ES52" s="53"/>
      <c r="ET52" s="53"/>
      <c r="EU52" s="53"/>
      <c r="EV52" s="53"/>
      <c r="EW52" s="53"/>
      <c r="EX52" s="53"/>
      <c r="EY52" s="53"/>
      <c r="EZ52" s="53"/>
      <c r="FA52" s="53"/>
      <c r="FB52" s="53"/>
      <c r="FC52" s="53"/>
      <c r="FD52" s="53"/>
      <c r="FE52" s="53"/>
      <c r="FF52" s="53"/>
      <c r="FG52" s="53"/>
      <c r="FH52" s="53"/>
      <c r="FI52" s="53"/>
      <c r="FJ52" s="53"/>
      <c r="FK52" s="53"/>
      <c r="FL52" s="53"/>
      <c r="FM52" s="53"/>
    </row>
    <row r="53" spans="1:169" s="45" customFormat="1" ht="12.75" customHeight="1" x14ac:dyDescent="0.2">
      <c r="A53" s="673"/>
      <c r="B53" s="673"/>
      <c r="C53" s="675"/>
      <c r="D53" s="677"/>
      <c r="E53" s="679"/>
      <c r="F53" s="685"/>
      <c r="G53" s="485"/>
      <c r="H53" s="684"/>
      <c r="I53" s="684"/>
      <c r="J53" s="684"/>
      <c r="K53" s="684"/>
      <c r="L53" s="684"/>
      <c r="M53" s="686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3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3"/>
      <c r="FK53" s="53"/>
      <c r="FL53" s="53"/>
      <c r="FM53" s="53"/>
    </row>
    <row r="54" spans="1:169" s="45" customFormat="1" ht="13.5" customHeight="1" x14ac:dyDescent="0.2">
      <c r="A54" s="673"/>
      <c r="B54" s="673"/>
      <c r="C54" s="675"/>
      <c r="D54" s="677"/>
      <c r="E54" s="679"/>
      <c r="F54" s="685"/>
      <c r="G54" s="485"/>
      <c r="H54" s="684"/>
      <c r="I54" s="684"/>
      <c r="J54" s="684"/>
      <c r="K54" s="684"/>
      <c r="L54" s="684"/>
      <c r="M54" s="686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  <c r="CL54" s="53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  <c r="DA54" s="53"/>
      <c r="DB54" s="53"/>
      <c r="DC54" s="53"/>
      <c r="DD54" s="53"/>
      <c r="DE54" s="53"/>
      <c r="DF54" s="53"/>
      <c r="DG54" s="53"/>
      <c r="DH54" s="53"/>
      <c r="DI54" s="53"/>
      <c r="DJ54" s="53"/>
      <c r="DK54" s="53"/>
      <c r="DL54" s="53"/>
      <c r="DM54" s="53"/>
      <c r="DN54" s="53"/>
      <c r="DO54" s="53"/>
      <c r="DP54" s="53"/>
      <c r="DQ54" s="53"/>
      <c r="DR54" s="53"/>
      <c r="DS54" s="53"/>
      <c r="DT54" s="53"/>
      <c r="DU54" s="53"/>
      <c r="DV54" s="53"/>
      <c r="DW54" s="53"/>
      <c r="DX54" s="53"/>
      <c r="DY54" s="53"/>
      <c r="DZ54" s="53"/>
      <c r="EA54" s="53"/>
      <c r="EB54" s="53"/>
      <c r="EC54" s="53"/>
      <c r="ED54" s="53"/>
      <c r="EE54" s="53"/>
      <c r="EF54" s="53"/>
      <c r="EG54" s="53"/>
      <c r="EH54" s="53"/>
      <c r="EI54" s="53"/>
      <c r="EJ54" s="53"/>
      <c r="EK54" s="53"/>
      <c r="EL54" s="53"/>
      <c r="EM54" s="53"/>
      <c r="EN54" s="53"/>
      <c r="EO54" s="53"/>
      <c r="EP54" s="53"/>
      <c r="EQ54" s="53"/>
      <c r="ER54" s="53"/>
      <c r="ES54" s="53"/>
      <c r="ET54" s="53"/>
      <c r="EU54" s="53"/>
      <c r="EV54" s="53"/>
      <c r="EW54" s="53"/>
      <c r="EX54" s="53"/>
      <c r="EY54" s="53"/>
      <c r="EZ54" s="53"/>
      <c r="FA54" s="53"/>
      <c r="FB54" s="53"/>
      <c r="FC54" s="53"/>
      <c r="FD54" s="53"/>
      <c r="FE54" s="53"/>
      <c r="FF54" s="53"/>
      <c r="FG54" s="53"/>
      <c r="FH54" s="53"/>
      <c r="FI54" s="53"/>
      <c r="FJ54" s="53"/>
      <c r="FK54" s="53"/>
      <c r="FL54" s="53"/>
      <c r="FM54" s="53"/>
    </row>
    <row r="55" spans="1:169" x14ac:dyDescent="0.25">
      <c r="A55" s="673"/>
      <c r="B55" s="673"/>
      <c r="C55" s="675"/>
      <c r="D55" s="677"/>
      <c r="E55" s="679"/>
      <c r="F55" s="685"/>
      <c r="G55" s="485"/>
      <c r="H55" s="684"/>
      <c r="I55" s="684"/>
      <c r="J55" s="684"/>
      <c r="K55" s="684"/>
      <c r="L55" s="684"/>
      <c r="M55" s="686"/>
      <c r="N55" s="53"/>
      <c r="O55" s="53"/>
    </row>
    <row r="56" spans="1:169" x14ac:dyDescent="0.25">
      <c r="A56" s="673"/>
      <c r="B56" s="673"/>
      <c r="C56" s="675"/>
      <c r="D56" s="677"/>
      <c r="E56" s="679"/>
      <c r="F56" s="685"/>
      <c r="G56" s="485"/>
      <c r="H56" s="684"/>
      <c r="I56" s="684"/>
      <c r="J56" s="684"/>
      <c r="K56" s="684"/>
      <c r="L56" s="684"/>
      <c r="M56" s="686"/>
      <c r="N56" s="53"/>
      <c r="O56" s="53"/>
    </row>
    <row r="57" spans="1:169" x14ac:dyDescent="0.25">
      <c r="A57" s="673"/>
      <c r="B57" s="673"/>
      <c r="C57" s="675"/>
      <c r="D57" s="677"/>
      <c r="E57" s="679"/>
      <c r="F57" s="685"/>
      <c r="G57" s="485"/>
      <c r="H57" s="684"/>
      <c r="I57" s="684"/>
      <c r="J57" s="684"/>
      <c r="K57" s="684"/>
      <c r="L57" s="684"/>
      <c r="M57" s="686"/>
      <c r="N57" s="53"/>
      <c r="O57" s="53"/>
    </row>
    <row r="58" spans="1:169" x14ac:dyDescent="0.25">
      <c r="A58" s="673"/>
      <c r="B58" s="673"/>
      <c r="C58" s="675"/>
      <c r="D58" s="677"/>
      <c r="E58" s="679"/>
      <c r="F58" s="685"/>
      <c r="G58" s="485"/>
      <c r="H58" s="684"/>
      <c r="I58" s="684"/>
      <c r="J58" s="684"/>
      <c r="K58" s="684"/>
      <c r="L58" s="684"/>
      <c r="M58" s="686"/>
      <c r="N58" s="53"/>
      <c r="O58" s="53"/>
    </row>
    <row r="59" spans="1:169" ht="15.75" thickBot="1" x14ac:dyDescent="0.3">
      <c r="A59" s="674"/>
      <c r="B59" s="674"/>
      <c r="C59" s="719"/>
      <c r="D59" s="720"/>
      <c r="E59" s="721"/>
      <c r="F59" s="717"/>
      <c r="G59" s="486"/>
      <c r="H59" s="718"/>
      <c r="I59" s="718"/>
      <c r="J59" s="718"/>
      <c r="K59" s="718"/>
      <c r="L59" s="718"/>
      <c r="M59" s="722"/>
      <c r="N59" s="53"/>
      <c r="O59" s="53"/>
    </row>
  </sheetData>
  <mergeCells count="82">
    <mergeCell ref="J50:J59"/>
    <mergeCell ref="K50:K59"/>
    <mergeCell ref="L50:L59"/>
    <mergeCell ref="M50:M59"/>
    <mergeCell ref="M40:M49"/>
    <mergeCell ref="J40:J49"/>
    <mergeCell ref="K40:K49"/>
    <mergeCell ref="L40:L49"/>
    <mergeCell ref="A50:A59"/>
    <mergeCell ref="B50:B59"/>
    <mergeCell ref="C50:C59"/>
    <mergeCell ref="D50:D59"/>
    <mergeCell ref="E50:E59"/>
    <mergeCell ref="F50:F59"/>
    <mergeCell ref="G50:G59"/>
    <mergeCell ref="H50:H59"/>
    <mergeCell ref="I50:I59"/>
    <mergeCell ref="G40:G49"/>
    <mergeCell ref="H40:H49"/>
    <mergeCell ref="I40:I49"/>
    <mergeCell ref="J30:J39"/>
    <mergeCell ref="K30:K39"/>
    <mergeCell ref="L30:L39"/>
    <mergeCell ref="M30:M39"/>
    <mergeCell ref="A40:A49"/>
    <mergeCell ref="B40:B49"/>
    <mergeCell ref="C40:C49"/>
    <mergeCell ref="D40:D49"/>
    <mergeCell ref="E40:E49"/>
    <mergeCell ref="F40:F49"/>
    <mergeCell ref="M20:M29"/>
    <mergeCell ref="A30:A39"/>
    <mergeCell ref="B30:B39"/>
    <mergeCell ref="C30:C39"/>
    <mergeCell ref="D30:D39"/>
    <mergeCell ref="E30:E39"/>
    <mergeCell ref="F30:F39"/>
    <mergeCell ref="G30:G39"/>
    <mergeCell ref="H30:H39"/>
    <mergeCell ref="I30:I39"/>
    <mergeCell ref="G20:G29"/>
    <mergeCell ref="H20:H29"/>
    <mergeCell ref="I20:I29"/>
    <mergeCell ref="J20:J29"/>
    <mergeCell ref="K20:K29"/>
    <mergeCell ref="L20:L29"/>
    <mergeCell ref="A20:A29"/>
    <mergeCell ref="B20:B29"/>
    <mergeCell ref="C20:C29"/>
    <mergeCell ref="D20:D29"/>
    <mergeCell ref="E20:E29"/>
    <mergeCell ref="F20:F29"/>
    <mergeCell ref="H10:H19"/>
    <mergeCell ref="I10:I19"/>
    <mergeCell ref="J10:J19"/>
    <mergeCell ref="K10:K19"/>
    <mergeCell ref="L10:L19"/>
    <mergeCell ref="M10:M19"/>
    <mergeCell ref="A9:G9"/>
    <mergeCell ref="A10:A19"/>
    <mergeCell ref="B10:B19"/>
    <mergeCell ref="C10:C19"/>
    <mergeCell ref="D10:D19"/>
    <mergeCell ref="E10:E19"/>
    <mergeCell ref="F10:F19"/>
    <mergeCell ref="G10:G19"/>
    <mergeCell ref="A6:B6"/>
    <mergeCell ref="C6:M6"/>
    <mergeCell ref="A7:C7"/>
    <mergeCell ref="D7:F7"/>
    <mergeCell ref="G7:G8"/>
    <mergeCell ref="H7:H8"/>
    <mergeCell ref="I7:J7"/>
    <mergeCell ref="K7:L7"/>
    <mergeCell ref="M7:M8"/>
    <mergeCell ref="A5:B5"/>
    <mergeCell ref="C5:M5"/>
    <mergeCell ref="A1:B2"/>
    <mergeCell ref="C1:J3"/>
    <mergeCell ref="K1:M3"/>
    <mergeCell ref="A4:B4"/>
    <mergeCell ref="C4:M4"/>
  </mergeCells>
  <conditionalFormatting sqref="A7:B7">
    <cfRule type="containsText" dxfId="49" priority="124" operator="containsText" text="1- Bajo">
      <formula>NOT(ISERROR(SEARCH("1- Bajo",A7)))</formula>
    </cfRule>
    <cfRule type="containsText" dxfId="48" priority="123" operator="containsText" text="4- Bajo">
      <formula>NOT(ISERROR(SEARCH("4- Bajo",A7)))</formula>
    </cfRule>
    <cfRule type="containsText" dxfId="47" priority="122" operator="containsText" text="3- Bajo">
      <formula>NOT(ISERROR(SEARCH("3- Bajo",A7)))</formula>
    </cfRule>
    <cfRule type="containsText" dxfId="46" priority="121" operator="containsText" text="4- Moderado">
      <formula>NOT(ISERROR(SEARCH("4- Moderado",A7)))</formula>
    </cfRule>
    <cfRule type="containsText" dxfId="45" priority="120" operator="containsText" text="6- Moderado">
      <formula>NOT(ISERROR(SEARCH("6- Moderado",A7)))</formula>
    </cfRule>
    <cfRule type="containsText" dxfId="44" priority="119" operator="containsText" text="3- Moderado">
      <formula>NOT(ISERROR(SEARCH("3- Moderado",A7)))</formula>
    </cfRule>
  </conditionalFormatting>
  <conditionalFormatting sqref="A10:E10 A20:E20">
    <cfRule type="containsText" dxfId="43" priority="113" operator="containsText" text="3- Moderado">
      <formula>NOT(ISERROR(SEARCH("3- Moderado",A10)))</formula>
    </cfRule>
    <cfRule type="containsText" dxfId="42" priority="118" operator="containsText" text="1- Bajo">
      <formula>NOT(ISERROR(SEARCH("1- Bajo",A10)))</formula>
    </cfRule>
    <cfRule type="containsText" dxfId="41" priority="117" operator="containsText" text="4- Bajo">
      <formula>NOT(ISERROR(SEARCH("4- Bajo",A10)))</formula>
    </cfRule>
    <cfRule type="containsText" dxfId="40" priority="116" operator="containsText" text="3- Bajo">
      <formula>NOT(ISERROR(SEARCH("3- Bajo",A10)))</formula>
    </cfRule>
    <cfRule type="containsText" dxfId="39" priority="115" operator="containsText" text="4- Moderado">
      <formula>NOT(ISERROR(SEARCH("4- Moderado",A10)))</formula>
    </cfRule>
    <cfRule type="containsText" dxfId="38" priority="114" operator="containsText" text="6- Moderado">
      <formula>NOT(ISERROR(SEARCH("6- Moderado",A10)))</formula>
    </cfRule>
  </conditionalFormatting>
  <conditionalFormatting sqref="A30:E30">
    <cfRule type="containsText" dxfId="37" priority="69" operator="containsText" text="4- Moderado">
      <formula>NOT(ISERROR(SEARCH("4- Moderado",A30)))</formula>
    </cfRule>
    <cfRule type="containsText" dxfId="36" priority="68" operator="containsText" text="6- Moderado">
      <formula>NOT(ISERROR(SEARCH("6- Moderado",A30)))</formula>
    </cfRule>
    <cfRule type="containsText" dxfId="35" priority="67" operator="containsText" text="3- Moderado">
      <formula>NOT(ISERROR(SEARCH("3- Moderado",A30)))</formula>
    </cfRule>
    <cfRule type="containsText" dxfId="34" priority="72" operator="containsText" text="1- Bajo">
      <formula>NOT(ISERROR(SEARCH("1- Bajo",A30)))</formula>
    </cfRule>
    <cfRule type="containsText" dxfId="33" priority="71" operator="containsText" text="4- Bajo">
      <formula>NOT(ISERROR(SEARCH("4- Bajo",A30)))</formula>
    </cfRule>
    <cfRule type="containsText" dxfId="32" priority="70" operator="containsText" text="3- Bajo">
      <formula>NOT(ISERROR(SEARCH("3- Bajo",A30)))</formula>
    </cfRule>
  </conditionalFormatting>
  <conditionalFormatting sqref="A40:E40">
    <cfRule type="containsText" dxfId="31" priority="42" operator="containsText" text="3- Bajo">
      <formula>NOT(ISERROR(SEARCH("3- Bajo",A40)))</formula>
    </cfRule>
    <cfRule type="containsText" dxfId="30" priority="43" operator="containsText" text="4- Bajo">
      <formula>NOT(ISERROR(SEARCH("4- Bajo",A40)))</formula>
    </cfRule>
    <cfRule type="containsText" dxfId="29" priority="44" operator="containsText" text="1- Bajo">
      <formula>NOT(ISERROR(SEARCH("1- Bajo",A40)))</formula>
    </cfRule>
    <cfRule type="containsText" dxfId="28" priority="39" operator="containsText" text="3- Moderado">
      <formula>NOT(ISERROR(SEARCH("3- Moderado",A40)))</formula>
    </cfRule>
    <cfRule type="containsText" dxfId="27" priority="40" operator="containsText" text="6- Moderado">
      <formula>NOT(ISERROR(SEARCH("6- Moderado",A40)))</formula>
    </cfRule>
    <cfRule type="containsText" dxfId="26" priority="41" operator="containsText" text="4- Moderado">
      <formula>NOT(ISERROR(SEARCH("4- Moderado",A40)))</formula>
    </cfRule>
  </conditionalFormatting>
  <conditionalFormatting sqref="A50:E50">
    <cfRule type="containsText" dxfId="25" priority="13" operator="containsText" text="4- Moderado">
      <formula>NOT(ISERROR(SEARCH("4- Moderado",A50)))</formula>
    </cfRule>
    <cfRule type="containsText" dxfId="24" priority="16" operator="containsText" text="1- Bajo">
      <formula>NOT(ISERROR(SEARCH("1- Bajo",A50)))</formula>
    </cfRule>
    <cfRule type="containsText" dxfId="23" priority="15" operator="containsText" text="4- Bajo">
      <formula>NOT(ISERROR(SEARCH("4- Bajo",A50)))</formula>
    </cfRule>
    <cfRule type="containsText" dxfId="22" priority="14" operator="containsText" text="3- Bajo">
      <formula>NOT(ISERROR(SEARCH("3- Bajo",A50)))</formula>
    </cfRule>
    <cfRule type="containsText" dxfId="21" priority="12" operator="containsText" text="6- Moderado">
      <formula>NOT(ISERROR(SEARCH("6- Moderado",A50)))</formula>
    </cfRule>
    <cfRule type="containsText" dxfId="20" priority="11" operator="containsText" text="3- Moderado">
      <formula>NOT(ISERROR(SEARCH("3- Moderado",A50)))</formula>
    </cfRule>
  </conditionalFormatting>
  <conditionalFormatting sqref="C8:F8">
    <cfRule type="containsText" dxfId="19" priority="85" operator="containsText" text="3- Moderado">
      <formula>NOT(ISERROR(SEARCH("3- Moderado",C8)))</formula>
    </cfRule>
    <cfRule type="containsText" dxfId="18" priority="86" operator="containsText" text="6- Moderado">
      <formula>NOT(ISERROR(SEARCH("6- Moderado",C8)))</formula>
    </cfRule>
    <cfRule type="containsText" dxfId="17" priority="87" operator="containsText" text="4- Moderado">
      <formula>NOT(ISERROR(SEARCH("4- Moderado",C8)))</formula>
    </cfRule>
    <cfRule type="containsText" dxfId="16" priority="88" operator="containsText" text="3- Bajo">
      <formula>NOT(ISERROR(SEARCH("3- Bajo",C8)))</formula>
    </cfRule>
    <cfRule type="containsText" dxfId="15" priority="89" operator="containsText" text="4- Bajo">
      <formula>NOT(ISERROR(SEARCH("4- Bajo",C8)))</formula>
    </cfRule>
    <cfRule type="containsText" dxfId="14" priority="90" operator="containsText" text="1- Bajo">
      <formula>NOT(ISERROR(SEARCH("1- Bajo",C8)))</formula>
    </cfRule>
  </conditionalFormatting>
  <conditionalFormatting sqref="D10:D59">
    <cfRule type="containsText" dxfId="13" priority="7" operator="containsText" text="Baja">
      <formula>NOT(ISERROR(SEARCH("Baja",D10)))</formula>
    </cfRule>
    <cfRule type="containsText" dxfId="12" priority="10" operator="containsText" text="Media">
      <formula>NOT(ISERROR(SEARCH("Media",D10)))</formula>
    </cfRule>
    <cfRule type="containsText" dxfId="11" priority="8" operator="containsText" text="Muy Baja">
      <formula>NOT(ISERROR(SEARCH("Muy Baja",D10)))</formula>
    </cfRule>
    <cfRule type="containsText" dxfId="10" priority="6" operator="containsText" text="Alta">
      <formula>NOT(ISERROR(SEARCH("Alta",D10)))</formula>
    </cfRule>
    <cfRule type="containsText" dxfId="9" priority="5" operator="containsText" text="Muy Alta">
      <formula>NOT(ISERROR(SEARCH("Muy Alta",D10)))</formula>
    </cfRule>
  </conditionalFormatting>
  <conditionalFormatting sqref="E10:E59">
    <cfRule type="containsText" dxfId="8" priority="2" operator="containsText" text="Mayor">
      <formula>NOT(ISERROR(SEARCH("Mayor",E10)))</formula>
    </cfRule>
    <cfRule type="containsText" dxfId="7" priority="3" operator="containsText" text="Menor">
      <formula>NOT(ISERROR(SEARCH("Menor",E10)))</formula>
    </cfRule>
    <cfRule type="containsText" dxfId="6" priority="4" operator="containsText" text="Leve">
      <formula>NOT(ISERROR(SEARCH("Leve",E10)))</formula>
    </cfRule>
    <cfRule type="containsText" dxfId="5" priority="1" operator="containsText" text="Catastrófico">
      <formula>NOT(ISERROR(SEARCH("Catastrófico",E10)))</formula>
    </cfRule>
  </conditionalFormatting>
  <conditionalFormatting sqref="E10:F59">
    <cfRule type="containsText" dxfId="4" priority="9" operator="containsText" text="Moderado">
      <formula>NOT(ISERROR(SEARCH("Moderado",E10)))</formula>
    </cfRule>
  </conditionalFormatting>
  <conditionalFormatting sqref="F10:F29">
    <cfRule type="colorScale" priority="130">
      <colorScale>
        <cfvo type="min"/>
        <cfvo type="max"/>
        <color rgb="FFFF7128"/>
        <color rgb="FFFFEF9C"/>
      </colorScale>
    </cfRule>
  </conditionalFormatting>
  <conditionalFormatting sqref="F10:F59">
    <cfRule type="containsText" dxfId="3" priority="27" operator="containsText" text="Extremo">
      <formula>NOT(ISERROR(SEARCH("Extremo",F10)))</formula>
    </cfRule>
    <cfRule type="containsText" dxfId="2" priority="26" operator="containsText" text="Alto">
      <formula>NOT(ISERROR(SEARCH("Alto",F10)))</formula>
    </cfRule>
    <cfRule type="containsText" dxfId="1" priority="25" operator="containsText" text="Moderado">
      <formula>NOT(ISERROR(SEARCH("Moderado",F10)))</formula>
    </cfRule>
    <cfRule type="containsText" dxfId="0" priority="24" operator="containsText" text="Bajo">
      <formula>NOT(ISERROR(SEARCH("Bajo",F10)))</formula>
    </cfRule>
  </conditionalFormatting>
  <conditionalFormatting sqref="F30:F39">
    <cfRule type="colorScale" priority="84">
      <colorScale>
        <cfvo type="min"/>
        <cfvo type="max"/>
        <color rgb="FFFF7128"/>
        <color rgb="FFFFEF9C"/>
      </colorScale>
    </cfRule>
  </conditionalFormatting>
  <conditionalFormatting sqref="F40:F49">
    <cfRule type="colorScale" priority="56">
      <colorScale>
        <cfvo type="min"/>
        <cfvo type="max"/>
        <color rgb="FFFF7128"/>
        <color rgb="FFFFEF9C"/>
      </colorScale>
    </cfRule>
  </conditionalFormatting>
  <conditionalFormatting sqref="F50:F59">
    <cfRule type="colorScale" priority="28">
      <colorScale>
        <cfvo type="min"/>
        <cfvo type="max"/>
        <color rgb="FFFF7128"/>
        <color rgb="FFFFEF9C"/>
      </colorScale>
    </cfRule>
  </conditionalFormatting>
  <dataValidations count="4">
    <dataValidation allowBlank="1" showInputMessage="1" showErrorMessage="1" prompt="Registrar qué factor  que ocasina el riesgo: un facot identtficado el contexto._x000a_O  personas, recursos, estilo de direccion , factores externos, , codiciones ambientales" sqref="C8" xr:uid="{00000000-0002-0000-0C00-000000000000}"/>
    <dataValidation allowBlank="1" showInputMessage="1" showErrorMessage="1" prompt="Describir las actividades que se van a desarrollar para el proyecto" sqref="H7" xr:uid="{00000000-0002-0000-0C00-000001000000}"/>
    <dataValidation allowBlank="1" showInputMessage="1" showErrorMessage="1" prompt="Seleccionar si el responsable es el responsable de las acciones es el nivel central" sqref="I7:I8" xr:uid="{00000000-0002-0000-0C00-000002000000}"/>
    <dataValidation allowBlank="1" showInputMessage="1" showErrorMessage="1" prompt="seleccionar si el responsable de ejecutar las acciones es el nivel central" sqref="J8" xr:uid="{00000000-0002-0000-0C00-000003000000}"/>
  </dataValidations>
  <printOptions horizontalCentered="1"/>
  <pageMargins left="0.70866141732283472" right="0.70866141732283472" top="0.74803149606299213" bottom="0.74803149606299213" header="0.31496062992125984" footer="0.31496062992125984"/>
  <pageSetup scale="10" fitToHeight="0" orientation="landscape" horizontalDpi="4294967294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4000000}">
          <x14:formula1>
            <xm:f>'9- Matriz de Calor '!$S$8:$S$11</xm:f>
          </x14:formula1>
          <xm:sqref>G10:G59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59999389629810485"/>
    <pageSetUpPr fitToPage="1"/>
  </sheetPr>
  <dimension ref="A1:K80"/>
  <sheetViews>
    <sheetView showGridLines="0" topLeftCell="A55" zoomScaleNormal="100" workbookViewId="0">
      <selection activeCell="H9" sqref="H9"/>
    </sheetView>
  </sheetViews>
  <sheetFormatPr baseColWidth="10" defaultColWidth="10.5703125" defaultRowHeight="14.25" x14ac:dyDescent="0.2"/>
  <cols>
    <col min="1" max="1" width="35.85546875" style="31" customWidth="1"/>
    <col min="2" max="2" width="10.28515625" style="32" customWidth="1"/>
    <col min="3" max="3" width="44.28515625" style="7" customWidth="1"/>
    <col min="4" max="4" width="13" style="32" customWidth="1"/>
    <col min="5" max="5" width="43.42578125" style="7" customWidth="1"/>
    <col min="6" max="11" width="10.7109375" style="7" customWidth="1"/>
    <col min="12" max="16384" width="10.5703125" style="7"/>
  </cols>
  <sheetData>
    <row r="1" spans="1:10" ht="12.75" customHeight="1" x14ac:dyDescent="0.2">
      <c r="A1" s="20"/>
      <c r="B1" s="373" t="s">
        <v>14</v>
      </c>
      <c r="C1" s="373"/>
      <c r="D1" s="373"/>
      <c r="E1" s="21"/>
      <c r="F1" s="20"/>
      <c r="G1" s="20"/>
      <c r="I1" s="229"/>
    </row>
    <row r="2" spans="1:10" ht="12.75" customHeight="1" x14ac:dyDescent="0.2">
      <c r="A2" s="20"/>
      <c r="B2" s="373" t="s">
        <v>15</v>
      </c>
      <c r="C2" s="373"/>
      <c r="D2" s="373"/>
      <c r="E2" s="21"/>
      <c r="F2" s="20"/>
      <c r="G2" s="20"/>
      <c r="I2" s="229"/>
    </row>
    <row r="3" spans="1:10" ht="12.75" customHeight="1" x14ac:dyDescent="0.2">
      <c r="A3" s="20"/>
      <c r="B3" s="40"/>
      <c r="C3" s="40"/>
      <c r="D3" s="40"/>
      <c r="E3" s="21"/>
      <c r="F3" s="20"/>
      <c r="G3" s="20"/>
      <c r="I3" s="229"/>
    </row>
    <row r="4" spans="1:10" ht="12.75" customHeight="1" x14ac:dyDescent="0.2">
      <c r="A4" s="20"/>
      <c r="B4" s="40"/>
      <c r="C4" s="40"/>
      <c r="D4" s="40"/>
      <c r="E4" s="21"/>
      <c r="F4" s="20"/>
      <c r="G4" s="20"/>
      <c r="I4" s="229"/>
    </row>
    <row r="5" spans="1:10" ht="116.25" customHeight="1" x14ac:dyDescent="0.2">
      <c r="A5" s="22" t="s">
        <v>16</v>
      </c>
      <c r="B5" s="374" t="s">
        <v>17</v>
      </c>
      <c r="C5" s="374"/>
      <c r="D5" s="22" t="s">
        <v>18</v>
      </c>
      <c r="E5" s="230" t="s">
        <v>561</v>
      </c>
      <c r="F5" s="229"/>
      <c r="I5" s="231"/>
    </row>
    <row r="6" spans="1:10" ht="16.7" customHeight="1" x14ac:dyDescent="0.2">
      <c r="A6" s="12"/>
      <c r="B6" s="13"/>
      <c r="C6" s="13"/>
      <c r="D6" s="12"/>
      <c r="E6" s="11"/>
      <c r="I6" s="229"/>
    </row>
    <row r="7" spans="1:10" ht="54.75" customHeight="1" x14ac:dyDescent="0.2">
      <c r="A7" s="23" t="s">
        <v>19</v>
      </c>
      <c r="B7" s="375" t="s">
        <v>3</v>
      </c>
      <c r="C7" s="375"/>
      <c r="D7" s="375"/>
      <c r="E7" s="375"/>
    </row>
    <row r="8" spans="1:10" ht="13.35" customHeight="1" x14ac:dyDescent="0.2">
      <c r="A8" s="24"/>
      <c r="B8" s="24"/>
      <c r="D8" s="25"/>
      <c r="E8" s="25"/>
    </row>
    <row r="9" spans="1:10" ht="46.5" customHeight="1" x14ac:dyDescent="0.2">
      <c r="A9" s="232" t="s">
        <v>20</v>
      </c>
      <c r="B9" s="376" t="s">
        <v>21</v>
      </c>
      <c r="C9" s="376"/>
      <c r="D9" s="376"/>
      <c r="E9" s="376"/>
    </row>
    <row r="10" spans="1:10" ht="21" customHeight="1" x14ac:dyDescent="0.2">
      <c r="A10" s="24"/>
      <c r="B10" s="24"/>
      <c r="D10" s="25"/>
      <c r="E10" s="25"/>
    </row>
    <row r="11" spans="1:10" s="26" customFormat="1" ht="26.25" customHeight="1" x14ac:dyDescent="0.2">
      <c r="A11" s="380" t="s">
        <v>22</v>
      </c>
      <c r="B11" s="380"/>
      <c r="C11" s="380"/>
      <c r="D11" s="380"/>
      <c r="E11" s="380"/>
      <c r="F11" s="377"/>
      <c r="G11" s="377"/>
      <c r="H11" s="377"/>
      <c r="I11" s="377"/>
      <c r="J11" s="377"/>
    </row>
    <row r="12" spans="1:10" s="26" customFormat="1" ht="12.75" customHeight="1" x14ac:dyDescent="0.2">
      <c r="A12" s="27" t="s">
        <v>23</v>
      </c>
      <c r="B12" s="27" t="s">
        <v>24</v>
      </c>
      <c r="C12" s="28" t="s">
        <v>25</v>
      </c>
      <c r="D12" s="28" t="s">
        <v>26</v>
      </c>
      <c r="E12" s="28" t="s">
        <v>27</v>
      </c>
      <c r="F12" s="233"/>
      <c r="G12" s="233"/>
      <c r="H12" s="234"/>
      <c r="I12" s="234"/>
      <c r="J12" s="234"/>
    </row>
    <row r="13" spans="1:10" s="26" customFormat="1" ht="12.75" customHeight="1" x14ac:dyDescent="0.2">
      <c r="A13" s="27"/>
      <c r="B13" s="27"/>
      <c r="C13" s="28"/>
      <c r="D13" s="28"/>
      <c r="E13" s="28"/>
      <c r="F13" s="233"/>
      <c r="G13" s="233"/>
      <c r="H13" s="234"/>
      <c r="I13" s="234"/>
      <c r="J13" s="234"/>
    </row>
    <row r="14" spans="1:10" s="26" customFormat="1" ht="38.25" x14ac:dyDescent="0.2">
      <c r="A14" s="378" t="s">
        <v>28</v>
      </c>
      <c r="B14" s="41">
        <v>1</v>
      </c>
      <c r="C14" s="235" t="s">
        <v>29</v>
      </c>
      <c r="D14" s="41">
        <v>1</v>
      </c>
      <c r="E14" s="235" t="s">
        <v>30</v>
      </c>
      <c r="F14" s="379"/>
      <c r="G14" s="237"/>
      <c r="H14" s="238"/>
      <c r="I14" s="236"/>
      <c r="J14" s="238"/>
    </row>
    <row r="15" spans="1:10" s="26" customFormat="1" ht="57.75" customHeight="1" x14ac:dyDescent="0.2">
      <c r="A15" s="378"/>
      <c r="B15" s="41">
        <v>2</v>
      </c>
      <c r="C15" s="239" t="s">
        <v>31</v>
      </c>
      <c r="D15" s="41">
        <v>2</v>
      </c>
      <c r="E15" s="239" t="s">
        <v>32</v>
      </c>
      <c r="F15" s="379"/>
      <c r="G15" s="237"/>
      <c r="H15" s="238"/>
      <c r="I15" s="236"/>
      <c r="J15" s="238"/>
    </row>
    <row r="16" spans="1:10" s="26" customFormat="1" ht="31.5" customHeight="1" x14ac:dyDescent="0.2">
      <c r="A16" s="378"/>
      <c r="B16" s="240">
        <v>3</v>
      </c>
      <c r="C16" s="235" t="s">
        <v>33</v>
      </c>
      <c r="D16" s="241">
        <v>3</v>
      </c>
      <c r="E16" s="239" t="s">
        <v>34</v>
      </c>
      <c r="F16" s="379"/>
      <c r="G16" s="237"/>
      <c r="H16" s="238"/>
      <c r="I16" s="242"/>
      <c r="J16" s="243"/>
    </row>
    <row r="17" spans="1:10" s="26" customFormat="1" ht="51" x14ac:dyDescent="0.2">
      <c r="A17" s="378" t="s">
        <v>35</v>
      </c>
      <c r="B17" s="244" t="s">
        <v>36</v>
      </c>
      <c r="C17" s="235" t="s">
        <v>37</v>
      </c>
      <c r="D17" s="245">
        <v>4</v>
      </c>
      <c r="E17" s="239" t="s">
        <v>38</v>
      </c>
      <c r="F17" s="379"/>
      <c r="G17" s="237"/>
      <c r="H17" s="238"/>
      <c r="I17" s="236"/>
      <c r="J17" s="238"/>
    </row>
    <row r="18" spans="1:10" s="26" customFormat="1" ht="51" x14ac:dyDescent="0.2">
      <c r="A18" s="378"/>
      <c r="B18" s="244" t="s">
        <v>39</v>
      </c>
      <c r="C18" s="235" t="s">
        <v>40</v>
      </c>
      <c r="D18" s="245">
        <v>5</v>
      </c>
      <c r="E18" s="235" t="s">
        <v>41</v>
      </c>
      <c r="F18" s="379"/>
      <c r="G18" s="237"/>
      <c r="H18" s="246"/>
      <c r="I18" s="236"/>
      <c r="J18" s="238"/>
    </row>
    <row r="19" spans="1:10" s="26" customFormat="1" ht="63.75" x14ac:dyDescent="0.2">
      <c r="A19" s="384" t="s">
        <v>42</v>
      </c>
      <c r="B19" s="244">
        <v>6</v>
      </c>
      <c r="C19" s="235" t="s">
        <v>43</v>
      </c>
      <c r="D19" s="245">
        <v>6</v>
      </c>
      <c r="E19" s="235" t="s">
        <v>44</v>
      </c>
      <c r="F19" s="379"/>
      <c r="G19" s="237"/>
      <c r="H19" s="243"/>
      <c r="I19" s="236"/>
      <c r="J19" s="247"/>
    </row>
    <row r="20" spans="1:10" s="26" customFormat="1" ht="69.75" customHeight="1" x14ac:dyDescent="0.2">
      <c r="A20" s="385"/>
      <c r="B20" s="244">
        <v>7</v>
      </c>
      <c r="C20" s="235" t="s">
        <v>45</v>
      </c>
      <c r="D20" s="244">
        <v>7</v>
      </c>
      <c r="E20" s="235" t="s">
        <v>46</v>
      </c>
      <c r="F20" s="379"/>
      <c r="G20" s="237"/>
      <c r="H20" s="247"/>
      <c r="I20" s="236"/>
      <c r="J20" s="247"/>
    </row>
    <row r="21" spans="1:10" s="26" customFormat="1" ht="45.75" customHeight="1" x14ac:dyDescent="0.2">
      <c r="A21" s="386"/>
      <c r="B21" s="244">
        <v>8</v>
      </c>
      <c r="C21" s="235" t="s">
        <v>47</v>
      </c>
      <c r="D21" s="41"/>
      <c r="E21" s="248"/>
      <c r="F21" s="379"/>
      <c r="G21" s="237"/>
      <c r="H21" s="247"/>
      <c r="I21" s="236"/>
      <c r="J21" s="247"/>
    </row>
    <row r="22" spans="1:10" s="26" customFormat="1" ht="78.75" customHeight="1" x14ac:dyDescent="0.2">
      <c r="A22" s="381" t="s">
        <v>48</v>
      </c>
      <c r="B22" s="244">
        <v>9</v>
      </c>
      <c r="C22" s="235" t="s">
        <v>49</v>
      </c>
      <c r="D22" s="244">
        <v>8</v>
      </c>
      <c r="E22" s="248" t="s">
        <v>50</v>
      </c>
      <c r="F22" s="379"/>
      <c r="G22" s="249"/>
      <c r="H22" s="250"/>
      <c r="I22" s="236"/>
      <c r="J22" s="251"/>
    </row>
    <row r="23" spans="1:10" s="26" customFormat="1" ht="95.25" customHeight="1" x14ac:dyDescent="0.2">
      <c r="A23" s="382"/>
      <c r="B23" s="244">
        <v>10</v>
      </c>
      <c r="C23" s="235" t="s">
        <v>51</v>
      </c>
      <c r="D23" s="252">
        <v>9</v>
      </c>
      <c r="E23" s="253" t="s">
        <v>52</v>
      </c>
      <c r="F23" s="379"/>
      <c r="G23" s="237"/>
      <c r="H23" s="254"/>
      <c r="I23" s="236"/>
      <c r="J23" s="255"/>
    </row>
    <row r="24" spans="1:10" s="26" customFormat="1" ht="58.5" customHeight="1" x14ac:dyDescent="0.2">
      <c r="A24" s="382"/>
      <c r="B24" s="241">
        <v>11</v>
      </c>
      <c r="C24" s="235" t="s">
        <v>53</v>
      </c>
      <c r="D24" s="256"/>
      <c r="E24" s="257"/>
      <c r="F24" s="379"/>
      <c r="G24" s="237"/>
      <c r="H24" s="251"/>
      <c r="I24" s="236"/>
      <c r="J24" s="258"/>
    </row>
    <row r="25" spans="1:10" s="26" customFormat="1" ht="74.25" customHeight="1" x14ac:dyDescent="0.2">
      <c r="A25" s="383"/>
      <c r="B25" s="241">
        <v>12</v>
      </c>
      <c r="C25" s="235" t="s">
        <v>54</v>
      </c>
      <c r="D25" s="259"/>
      <c r="E25" s="259"/>
      <c r="F25" s="379"/>
      <c r="G25" s="237"/>
      <c r="H25" s="251"/>
      <c r="I25" s="236"/>
      <c r="J25" s="251"/>
    </row>
    <row r="26" spans="1:10" s="26" customFormat="1" ht="53.25" customHeight="1" x14ac:dyDescent="0.2">
      <c r="A26" s="41" t="s">
        <v>55</v>
      </c>
      <c r="B26" s="245">
        <v>13</v>
      </c>
      <c r="C26" s="248" t="s">
        <v>56</v>
      </c>
      <c r="D26" s="244">
        <v>10</v>
      </c>
      <c r="E26" s="248" t="s">
        <v>57</v>
      </c>
      <c r="F26" s="236"/>
      <c r="G26" s="237"/>
      <c r="H26" s="260"/>
      <c r="I26" s="261"/>
      <c r="J26" s="260"/>
    </row>
    <row r="27" spans="1:10" s="26" customFormat="1" ht="59.25" customHeight="1" x14ac:dyDescent="0.2">
      <c r="A27" s="378" t="s">
        <v>58</v>
      </c>
      <c r="B27" s="244">
        <v>14</v>
      </c>
      <c r="C27" s="248" t="s">
        <v>59</v>
      </c>
      <c r="D27" s="244">
        <v>11</v>
      </c>
      <c r="E27" s="248" t="s">
        <v>60</v>
      </c>
      <c r="F27" s="379"/>
      <c r="G27" s="237"/>
      <c r="H27" s="250"/>
      <c r="I27" s="261"/>
      <c r="J27" s="250"/>
    </row>
    <row r="28" spans="1:10" s="26" customFormat="1" ht="73.5" customHeight="1" x14ac:dyDescent="0.2">
      <c r="A28" s="378"/>
      <c r="B28" s="244">
        <v>15</v>
      </c>
      <c r="C28" s="248" t="s">
        <v>61</v>
      </c>
      <c r="D28" s="244">
        <v>12</v>
      </c>
      <c r="E28" s="248" t="s">
        <v>62</v>
      </c>
      <c r="F28" s="379"/>
      <c r="G28" s="237"/>
      <c r="H28" s="250"/>
      <c r="I28" s="261"/>
      <c r="J28" s="250"/>
    </row>
    <row r="29" spans="1:10" s="26" customFormat="1" ht="42.75" customHeight="1" x14ac:dyDescent="0.2">
      <c r="A29" s="378"/>
      <c r="B29" s="241">
        <v>16</v>
      </c>
      <c r="C29" s="248" t="s">
        <v>63</v>
      </c>
      <c r="D29" s="244">
        <v>13</v>
      </c>
      <c r="E29" s="248" t="s">
        <v>64</v>
      </c>
      <c r="F29" s="379"/>
      <c r="G29" s="237"/>
      <c r="H29" s="250"/>
      <c r="I29" s="262"/>
      <c r="J29" s="250"/>
    </row>
    <row r="30" spans="1:10" s="26" customFormat="1" ht="64.5" customHeight="1" x14ac:dyDescent="0.2">
      <c r="A30" s="378"/>
      <c r="B30" s="241">
        <v>17</v>
      </c>
      <c r="C30" s="248" t="s">
        <v>65</v>
      </c>
      <c r="D30" s="244">
        <v>14</v>
      </c>
      <c r="E30" s="248" t="s">
        <v>66</v>
      </c>
      <c r="F30" s="379"/>
      <c r="G30" s="237"/>
      <c r="H30" s="250"/>
      <c r="I30" s="236"/>
      <c r="J30" s="250"/>
    </row>
    <row r="31" spans="1:10" s="26" customFormat="1" ht="39.75" customHeight="1" x14ac:dyDescent="0.2">
      <c r="A31" s="393" t="s">
        <v>67</v>
      </c>
      <c r="B31" s="394"/>
      <c r="C31" s="394"/>
      <c r="D31" s="394"/>
      <c r="E31" s="395"/>
      <c r="F31" s="387"/>
      <c r="G31" s="387"/>
      <c r="H31" s="387"/>
      <c r="I31" s="387"/>
      <c r="J31" s="387"/>
    </row>
    <row r="32" spans="1:10" s="29" customFormat="1" ht="15" x14ac:dyDescent="0.2">
      <c r="A32" s="263" t="s">
        <v>68</v>
      </c>
      <c r="B32" s="264" t="s">
        <v>24</v>
      </c>
      <c r="C32" s="265" t="s">
        <v>69</v>
      </c>
      <c r="D32" s="266" t="s">
        <v>26</v>
      </c>
      <c r="E32" s="265" t="s">
        <v>70</v>
      </c>
      <c r="F32" s="267"/>
      <c r="G32" s="267"/>
      <c r="H32" s="268"/>
      <c r="I32" s="269"/>
      <c r="J32" s="268"/>
    </row>
    <row r="33" spans="1:11" s="29" customFormat="1" ht="58.5" customHeight="1" x14ac:dyDescent="0.2">
      <c r="A33" s="388" t="s">
        <v>71</v>
      </c>
      <c r="B33" s="270">
        <v>1</v>
      </c>
      <c r="C33" s="248" t="s">
        <v>72</v>
      </c>
      <c r="D33" s="270">
        <v>1</v>
      </c>
      <c r="E33" s="239" t="s">
        <v>73</v>
      </c>
      <c r="F33" s="389"/>
      <c r="G33" s="237"/>
      <c r="H33" s="271"/>
      <c r="I33" s="237"/>
      <c r="J33" s="271"/>
    </row>
    <row r="34" spans="1:11" s="29" customFormat="1" ht="51" x14ac:dyDescent="0.2">
      <c r="A34" s="388"/>
      <c r="B34" s="270">
        <v>2</v>
      </c>
      <c r="C34" s="248" t="s">
        <v>74</v>
      </c>
      <c r="D34" s="270">
        <v>2</v>
      </c>
      <c r="E34" s="235" t="s">
        <v>75</v>
      </c>
      <c r="F34" s="389"/>
      <c r="G34" s="237"/>
      <c r="H34" s="271"/>
      <c r="I34" s="237"/>
      <c r="J34" s="271"/>
    </row>
    <row r="35" spans="1:11" s="29" customFormat="1" ht="54.75" customHeight="1" x14ac:dyDescent="0.2">
      <c r="A35" s="388"/>
      <c r="B35" s="270">
        <v>3</v>
      </c>
      <c r="C35" s="272" t="s">
        <v>76</v>
      </c>
      <c r="D35" s="270">
        <v>3</v>
      </c>
      <c r="E35" s="239" t="s">
        <v>77</v>
      </c>
      <c r="F35" s="389"/>
      <c r="G35" s="237"/>
      <c r="H35" s="271"/>
      <c r="I35" s="237"/>
      <c r="J35" s="271"/>
    </row>
    <row r="36" spans="1:11" s="29" customFormat="1" ht="45.75" customHeight="1" x14ac:dyDescent="0.2">
      <c r="A36" s="388"/>
      <c r="B36" s="270">
        <v>4</v>
      </c>
      <c r="C36" s="272" t="s">
        <v>78</v>
      </c>
      <c r="D36" s="270">
        <v>4</v>
      </c>
      <c r="E36" s="248" t="s">
        <v>79</v>
      </c>
      <c r="F36" s="389"/>
      <c r="G36" s="237"/>
      <c r="H36" s="271"/>
      <c r="I36" s="237"/>
      <c r="J36" s="271"/>
    </row>
    <row r="37" spans="1:11" s="29" customFormat="1" ht="45.75" customHeight="1" x14ac:dyDescent="0.2">
      <c r="A37" s="388"/>
      <c r="B37" s="270">
        <v>5</v>
      </c>
      <c r="C37" s="272" t="s">
        <v>80</v>
      </c>
      <c r="D37" s="270">
        <v>5</v>
      </c>
      <c r="E37" s="235" t="s">
        <v>81</v>
      </c>
      <c r="F37" s="389"/>
      <c r="G37" s="237"/>
      <c r="H37" s="271"/>
      <c r="I37" s="237"/>
      <c r="J37" s="271"/>
    </row>
    <row r="38" spans="1:11" s="26" customFormat="1" ht="36.75" customHeight="1" x14ac:dyDescent="0.2">
      <c r="A38" s="388"/>
      <c r="B38" s="270">
        <v>6</v>
      </c>
      <c r="C38" s="272" t="s">
        <v>82</v>
      </c>
      <c r="D38" s="270">
        <v>6</v>
      </c>
      <c r="E38" s="235" t="s">
        <v>83</v>
      </c>
      <c r="F38" s="389"/>
      <c r="G38" s="237"/>
      <c r="H38" s="243"/>
      <c r="I38" s="237"/>
      <c r="J38" s="271"/>
    </row>
    <row r="39" spans="1:11" s="26" customFormat="1" ht="39.75" customHeight="1" x14ac:dyDescent="0.2">
      <c r="A39" s="388"/>
      <c r="B39" s="273"/>
      <c r="C39" s="273"/>
      <c r="D39" s="270">
        <v>7</v>
      </c>
      <c r="E39" s="235" t="s">
        <v>84</v>
      </c>
      <c r="F39" s="389"/>
      <c r="G39" s="32"/>
      <c r="H39" s="7"/>
      <c r="I39" s="237"/>
      <c r="J39" s="271"/>
    </row>
    <row r="40" spans="1:11" s="26" customFormat="1" ht="50.25" customHeight="1" x14ac:dyDescent="0.2">
      <c r="A40" s="388"/>
      <c r="B40" s="273"/>
      <c r="C40" s="273"/>
      <c r="D40" s="270">
        <v>8</v>
      </c>
      <c r="E40" s="235" t="s">
        <v>85</v>
      </c>
      <c r="F40" s="389"/>
      <c r="G40" s="237"/>
      <c r="H40" s="243"/>
      <c r="I40" s="237"/>
      <c r="J40" s="271"/>
    </row>
    <row r="41" spans="1:11" s="26" customFormat="1" ht="41.25" customHeight="1" x14ac:dyDescent="0.2">
      <c r="A41" s="388"/>
      <c r="B41" s="273"/>
      <c r="C41" s="273"/>
      <c r="D41" s="270">
        <v>9</v>
      </c>
      <c r="E41" s="235" t="s">
        <v>86</v>
      </c>
      <c r="F41" s="389"/>
      <c r="G41" s="237"/>
      <c r="H41" s="243"/>
      <c r="I41" s="237"/>
      <c r="J41" s="271"/>
    </row>
    <row r="42" spans="1:11" s="26" customFormat="1" ht="52.5" customHeight="1" x14ac:dyDescent="0.2">
      <c r="A42" s="390" t="s">
        <v>87</v>
      </c>
      <c r="B42" s="274">
        <v>7</v>
      </c>
      <c r="C42" s="275" t="s">
        <v>88</v>
      </c>
      <c r="D42" s="274">
        <v>10</v>
      </c>
      <c r="E42" s="276" t="s">
        <v>89</v>
      </c>
      <c r="F42" s="392"/>
      <c r="G42" s="242"/>
      <c r="H42" s="247"/>
      <c r="I42" s="242"/>
      <c r="J42" s="277"/>
    </row>
    <row r="43" spans="1:11" s="26" customFormat="1" ht="40.5" customHeight="1" x14ac:dyDescent="0.2">
      <c r="A43" s="391"/>
      <c r="B43" s="241">
        <v>8</v>
      </c>
      <c r="C43" s="248" t="s">
        <v>90</v>
      </c>
      <c r="D43" s="274">
        <v>11</v>
      </c>
      <c r="E43" s="248" t="s">
        <v>91</v>
      </c>
      <c r="F43" s="392"/>
      <c r="G43" s="242"/>
      <c r="H43" s="247"/>
      <c r="I43" s="242"/>
      <c r="J43" s="243"/>
    </row>
    <row r="44" spans="1:11" s="26" customFormat="1" ht="57.75" customHeight="1" x14ac:dyDescent="0.2">
      <c r="A44" s="378" t="s">
        <v>92</v>
      </c>
      <c r="B44" s="244">
        <v>9</v>
      </c>
      <c r="C44" s="248" t="s">
        <v>93</v>
      </c>
      <c r="D44" s="241">
        <v>12</v>
      </c>
      <c r="E44" s="248" t="s">
        <v>94</v>
      </c>
      <c r="F44" s="379"/>
      <c r="G44" s="242"/>
      <c r="H44" s="258"/>
      <c r="I44" s="237"/>
      <c r="J44" s="271"/>
    </row>
    <row r="45" spans="1:11" s="26" customFormat="1" ht="51" x14ac:dyDescent="0.2">
      <c r="A45" s="378"/>
      <c r="B45" s="244">
        <v>10</v>
      </c>
      <c r="C45" s="248" t="s">
        <v>95</v>
      </c>
      <c r="D45" s="241">
        <v>13</v>
      </c>
      <c r="E45" s="248" t="s">
        <v>96</v>
      </c>
      <c r="F45" s="379"/>
      <c r="G45" s="236"/>
      <c r="H45" s="243"/>
      <c r="I45" s="237"/>
      <c r="J45" s="247"/>
    </row>
    <row r="46" spans="1:11" s="26" customFormat="1" ht="47.25" customHeight="1" x14ac:dyDescent="0.2">
      <c r="A46" s="378"/>
      <c r="B46" s="244">
        <v>11</v>
      </c>
      <c r="C46" s="248" t="s">
        <v>97</v>
      </c>
      <c r="D46" s="241">
        <v>14</v>
      </c>
      <c r="E46" s="248" t="s">
        <v>98</v>
      </c>
      <c r="F46" s="379"/>
      <c r="G46" s="236"/>
      <c r="H46" s="278"/>
      <c r="I46" s="237"/>
      <c r="J46" s="243"/>
      <c r="K46" s="279"/>
    </row>
    <row r="47" spans="1:11" s="26" customFormat="1" ht="50.25" customHeight="1" x14ac:dyDescent="0.2">
      <c r="A47" s="378"/>
      <c r="B47" s="244">
        <v>12</v>
      </c>
      <c r="C47" s="248" t="s">
        <v>99</v>
      </c>
      <c r="D47" s="241">
        <v>15</v>
      </c>
      <c r="E47" s="248" t="s">
        <v>100</v>
      </c>
      <c r="F47" s="379"/>
      <c r="G47" s="236"/>
      <c r="H47" s="243"/>
      <c r="I47" s="237"/>
      <c r="J47" s="243"/>
    </row>
    <row r="48" spans="1:11" s="26" customFormat="1" ht="71.25" customHeight="1" x14ac:dyDescent="0.2">
      <c r="A48" s="378"/>
      <c r="B48" s="244">
        <v>13</v>
      </c>
      <c r="C48" s="280" t="s">
        <v>101</v>
      </c>
      <c r="D48" s="244">
        <v>16</v>
      </c>
      <c r="E48" s="248" t="s">
        <v>102</v>
      </c>
      <c r="F48" s="379"/>
      <c r="G48" s="281"/>
      <c r="H48" s="282"/>
      <c r="I48" s="237"/>
      <c r="J48" s="243"/>
    </row>
    <row r="49" spans="1:11" s="26" customFormat="1" ht="97.5" customHeight="1" x14ac:dyDescent="0.2">
      <c r="A49" s="378"/>
      <c r="B49" s="244">
        <v>14</v>
      </c>
      <c r="C49" s="283" t="s">
        <v>103</v>
      </c>
      <c r="D49" s="30"/>
      <c r="E49" s="248" t="s">
        <v>104</v>
      </c>
      <c r="F49" s="379"/>
      <c r="G49" s="281"/>
      <c r="H49" s="282"/>
      <c r="I49" s="237"/>
      <c r="J49" s="247"/>
    </row>
    <row r="50" spans="1:11" ht="71.25" customHeight="1" x14ac:dyDescent="0.2">
      <c r="A50" s="378" t="s">
        <v>105</v>
      </c>
      <c r="B50" s="244">
        <v>15</v>
      </c>
      <c r="C50" s="248" t="s">
        <v>106</v>
      </c>
      <c r="D50" s="30">
        <v>17</v>
      </c>
      <c r="E50" s="248" t="s">
        <v>107</v>
      </c>
      <c r="F50" s="379"/>
      <c r="G50" s="236"/>
      <c r="H50" s="247"/>
      <c r="I50" s="284"/>
      <c r="J50" s="278"/>
    </row>
    <row r="51" spans="1:11" ht="150" customHeight="1" x14ac:dyDescent="0.2">
      <c r="A51" s="378"/>
      <c r="B51" s="244">
        <v>16</v>
      </c>
      <c r="C51" s="248" t="s">
        <v>108</v>
      </c>
      <c r="D51" s="30">
        <v>18</v>
      </c>
      <c r="E51" s="285" t="s">
        <v>109</v>
      </c>
      <c r="F51" s="379"/>
      <c r="G51" s="236"/>
      <c r="H51" s="247"/>
      <c r="I51" s="284"/>
      <c r="J51" s="278"/>
    </row>
    <row r="52" spans="1:11" ht="72.75" customHeight="1" x14ac:dyDescent="0.2">
      <c r="A52" s="378"/>
      <c r="B52" s="244">
        <v>17</v>
      </c>
      <c r="C52" s="248" t="s">
        <v>110</v>
      </c>
      <c r="D52" s="30">
        <v>19</v>
      </c>
      <c r="E52" s="285" t="s">
        <v>111</v>
      </c>
      <c r="F52" s="379"/>
      <c r="G52" s="236"/>
      <c r="H52" s="247"/>
      <c r="I52" s="284"/>
      <c r="J52" s="243"/>
      <c r="K52" s="279"/>
    </row>
    <row r="53" spans="1:11" ht="63.75" x14ac:dyDescent="0.2">
      <c r="A53" s="378"/>
      <c r="B53" s="244">
        <v>18</v>
      </c>
      <c r="C53" s="248" t="s">
        <v>112</v>
      </c>
      <c r="D53" s="30">
        <v>20</v>
      </c>
      <c r="E53" s="285" t="s">
        <v>113</v>
      </c>
      <c r="F53" s="379"/>
      <c r="G53" s="236"/>
      <c r="H53" s="247"/>
      <c r="I53" s="284"/>
      <c r="J53" s="243"/>
      <c r="K53" s="279"/>
    </row>
    <row r="54" spans="1:11" ht="80.25" customHeight="1" x14ac:dyDescent="0.2">
      <c r="A54" s="378"/>
      <c r="B54" s="244">
        <v>19</v>
      </c>
      <c r="C54" s="248" t="s">
        <v>114</v>
      </c>
      <c r="D54" s="286"/>
      <c r="E54" s="287"/>
      <c r="F54" s="379"/>
      <c r="G54" s="236"/>
      <c r="H54" s="247"/>
      <c r="I54" s="288"/>
      <c r="J54" s="247"/>
    </row>
    <row r="55" spans="1:11" ht="84.75" customHeight="1" x14ac:dyDescent="0.2">
      <c r="A55" s="378" t="s">
        <v>115</v>
      </c>
      <c r="B55" s="289">
        <v>20</v>
      </c>
      <c r="C55" s="248" t="s">
        <v>116</v>
      </c>
      <c r="D55" s="30">
        <v>21</v>
      </c>
      <c r="E55" s="248" t="s">
        <v>117</v>
      </c>
      <c r="F55" s="379"/>
      <c r="G55" s="281"/>
      <c r="H55" s="282"/>
      <c r="I55" s="242"/>
      <c r="J55" s="243"/>
    </row>
    <row r="56" spans="1:11" ht="145.5" customHeight="1" x14ac:dyDescent="0.2">
      <c r="A56" s="378"/>
      <c r="B56" s="289">
        <v>21</v>
      </c>
      <c r="C56" s="248" t="s">
        <v>118</v>
      </c>
      <c r="D56" s="30">
        <v>22</v>
      </c>
      <c r="E56" s="285" t="s">
        <v>119</v>
      </c>
      <c r="F56" s="379"/>
      <c r="G56" s="236"/>
      <c r="H56" s="243"/>
      <c r="I56" s="288"/>
      <c r="J56" s="243"/>
    </row>
    <row r="57" spans="1:11" ht="58.5" customHeight="1" x14ac:dyDescent="0.2">
      <c r="A57" s="378"/>
      <c r="B57" s="289">
        <v>22</v>
      </c>
      <c r="C57" s="248" t="s">
        <v>120</v>
      </c>
      <c r="D57" s="30">
        <v>23</v>
      </c>
      <c r="E57" s="285" t="s">
        <v>121</v>
      </c>
      <c r="F57" s="379"/>
      <c r="G57" s="281"/>
      <c r="H57" s="243"/>
      <c r="I57" s="284"/>
      <c r="J57" s="243"/>
    </row>
    <row r="58" spans="1:11" ht="51" customHeight="1" x14ac:dyDescent="0.2">
      <c r="A58" s="378"/>
      <c r="B58" s="289">
        <v>23</v>
      </c>
      <c r="C58" s="272" t="s">
        <v>122</v>
      </c>
      <c r="D58" s="30">
        <v>24</v>
      </c>
      <c r="E58" s="285" t="s">
        <v>123</v>
      </c>
      <c r="F58" s="379"/>
      <c r="G58" s="281"/>
      <c r="H58" s="278"/>
      <c r="I58" s="288"/>
      <c r="J58" s="243"/>
    </row>
    <row r="59" spans="1:11" ht="49.5" customHeight="1" x14ac:dyDescent="0.2">
      <c r="A59" s="378"/>
      <c r="B59" s="289">
        <v>24</v>
      </c>
      <c r="C59" s="272" t="s">
        <v>124</v>
      </c>
      <c r="D59" s="30">
        <v>25</v>
      </c>
      <c r="E59" s="285" t="s">
        <v>125</v>
      </c>
      <c r="F59" s="379"/>
      <c r="G59" s="281"/>
      <c r="H59" s="278"/>
      <c r="I59" s="284"/>
      <c r="J59" s="282"/>
    </row>
    <row r="60" spans="1:11" ht="56.25" customHeight="1" x14ac:dyDescent="0.2">
      <c r="A60" s="378"/>
      <c r="B60" s="289">
        <v>25</v>
      </c>
      <c r="C60" s="272" t="s">
        <v>126</v>
      </c>
      <c r="D60" s="30">
        <v>26</v>
      </c>
      <c r="E60" s="285" t="s">
        <v>127</v>
      </c>
      <c r="F60" s="379"/>
      <c r="G60" s="249"/>
      <c r="H60" s="278"/>
      <c r="I60" s="284"/>
      <c r="J60" s="282"/>
    </row>
    <row r="61" spans="1:11" ht="51.75" customHeight="1" x14ac:dyDescent="0.2">
      <c r="A61" s="378"/>
      <c r="B61" s="290"/>
      <c r="C61" s="291"/>
      <c r="D61" s="30">
        <v>27</v>
      </c>
      <c r="E61" s="285" t="s">
        <v>128</v>
      </c>
      <c r="F61" s="379"/>
      <c r="G61" s="249"/>
      <c r="H61" s="236"/>
      <c r="I61" s="284"/>
      <c r="J61" s="278"/>
    </row>
    <row r="62" spans="1:11" ht="38.25" x14ac:dyDescent="0.2">
      <c r="A62" s="378"/>
      <c r="B62" s="290"/>
      <c r="C62" s="291"/>
      <c r="D62" s="30">
        <v>28</v>
      </c>
      <c r="E62" s="285" t="s">
        <v>129</v>
      </c>
      <c r="F62" s="379"/>
      <c r="G62" s="249"/>
      <c r="H62" s="236"/>
      <c r="I62" s="288"/>
      <c r="J62" s="243"/>
    </row>
    <row r="63" spans="1:11" ht="42" customHeight="1" x14ac:dyDescent="0.2">
      <c r="A63" s="378"/>
      <c r="B63" s="286"/>
      <c r="C63" s="291"/>
      <c r="D63" s="30">
        <v>29</v>
      </c>
      <c r="E63" s="285" t="s">
        <v>130</v>
      </c>
      <c r="F63" s="379"/>
      <c r="G63" s="249"/>
      <c r="H63" s="236"/>
      <c r="I63" s="288"/>
      <c r="J63" s="243"/>
    </row>
    <row r="64" spans="1:11" ht="38.25" x14ac:dyDescent="0.2">
      <c r="A64" s="378"/>
      <c r="B64" s="286"/>
      <c r="C64" s="287"/>
      <c r="D64" s="30">
        <v>30</v>
      </c>
      <c r="E64" s="285" t="s">
        <v>131</v>
      </c>
      <c r="F64" s="379"/>
      <c r="G64" s="236"/>
    </row>
    <row r="65" spans="1:10" ht="49.5" customHeight="1" x14ac:dyDescent="0.2">
      <c r="A65" s="384" t="s">
        <v>132</v>
      </c>
      <c r="B65" s="292">
        <v>26</v>
      </c>
      <c r="C65" s="293" t="s">
        <v>133</v>
      </c>
      <c r="D65" s="274">
        <v>31</v>
      </c>
      <c r="E65" s="276" t="s">
        <v>134</v>
      </c>
      <c r="F65" s="379"/>
      <c r="G65" s="236"/>
      <c r="H65" s="247"/>
      <c r="I65" s="288"/>
      <c r="J65" s="282"/>
    </row>
    <row r="66" spans="1:10" ht="55.5" customHeight="1" x14ac:dyDescent="0.2">
      <c r="A66" s="385"/>
      <c r="B66" s="244">
        <v>27</v>
      </c>
      <c r="C66" s="248" t="s">
        <v>135</v>
      </c>
      <c r="D66" s="274">
        <v>32</v>
      </c>
      <c r="E66" s="276" t="s">
        <v>136</v>
      </c>
      <c r="F66" s="379"/>
      <c r="G66" s="236"/>
      <c r="H66" s="246"/>
      <c r="I66" s="288"/>
      <c r="J66" s="243"/>
    </row>
    <row r="67" spans="1:10" ht="33.75" customHeight="1" x14ac:dyDescent="0.2">
      <c r="A67" s="386"/>
      <c r="B67" s="244">
        <v>28</v>
      </c>
      <c r="C67" s="294" t="s">
        <v>137</v>
      </c>
      <c r="D67" s="274">
        <v>33</v>
      </c>
      <c r="E67" s="276" t="s">
        <v>138</v>
      </c>
    </row>
    <row r="68" spans="1:10" ht="38.25" x14ac:dyDescent="0.2">
      <c r="A68" s="381" t="s">
        <v>139</v>
      </c>
      <c r="B68" s="241">
        <v>29</v>
      </c>
      <c r="C68" s="272" t="s">
        <v>140</v>
      </c>
      <c r="D68" s="295"/>
      <c r="E68" s="296"/>
      <c r="F68" s="379"/>
      <c r="G68" s="249"/>
      <c r="H68" s="278"/>
      <c r="I68" s="288"/>
      <c r="J68" s="271"/>
    </row>
    <row r="69" spans="1:10" ht="37.5" customHeight="1" x14ac:dyDescent="0.2">
      <c r="A69" s="382"/>
      <c r="B69" s="297">
        <v>30</v>
      </c>
      <c r="C69" s="298" t="s">
        <v>141</v>
      </c>
      <c r="D69" s="299"/>
      <c r="E69" s="300"/>
      <c r="F69" s="379"/>
      <c r="G69" s="249"/>
      <c r="H69" s="278"/>
      <c r="I69" s="288"/>
      <c r="J69" s="301"/>
    </row>
    <row r="70" spans="1:10" ht="33" customHeight="1" x14ac:dyDescent="0.2">
      <c r="A70" s="382"/>
      <c r="B70" s="297">
        <v>31</v>
      </c>
      <c r="C70" s="298" t="s">
        <v>142</v>
      </c>
      <c r="D70" s="302"/>
      <c r="E70" s="303"/>
      <c r="F70" s="379"/>
      <c r="G70" s="237"/>
      <c r="H70" s="243"/>
      <c r="I70" s="288"/>
      <c r="J70" s="301"/>
    </row>
    <row r="71" spans="1:10" ht="42.75" customHeight="1" x14ac:dyDescent="0.2">
      <c r="A71" s="382"/>
      <c r="B71" s="297">
        <v>32</v>
      </c>
      <c r="C71" s="298" t="s">
        <v>143</v>
      </c>
      <c r="D71" s="302"/>
      <c r="E71" s="303"/>
      <c r="F71" s="379"/>
      <c r="G71" s="284"/>
      <c r="H71" s="278"/>
      <c r="I71" s="288"/>
      <c r="J71" s="301"/>
    </row>
    <row r="72" spans="1:10" ht="36.75" customHeight="1" x14ac:dyDescent="0.2">
      <c r="A72" s="382"/>
      <c r="B72" s="297">
        <v>33</v>
      </c>
      <c r="C72" s="304" t="s">
        <v>144</v>
      </c>
      <c r="D72" s="302"/>
      <c r="E72" s="303"/>
      <c r="F72" s="379"/>
      <c r="G72" s="284"/>
      <c r="H72" s="305"/>
      <c r="I72" s="288"/>
      <c r="J72" s="301"/>
    </row>
    <row r="73" spans="1:10" ht="32.25" customHeight="1" x14ac:dyDescent="0.2">
      <c r="A73" s="383"/>
      <c r="B73" s="306">
        <v>34</v>
      </c>
      <c r="C73" s="304" t="s">
        <v>145</v>
      </c>
      <c r="D73" s="302"/>
      <c r="E73" s="303"/>
      <c r="F73" s="379"/>
      <c r="G73" s="284"/>
      <c r="H73" s="305"/>
      <c r="I73" s="288"/>
      <c r="J73" s="301"/>
    </row>
    <row r="74" spans="1:10" ht="41.25" customHeight="1" x14ac:dyDescent="0.2">
      <c r="A74" s="41" t="s">
        <v>146</v>
      </c>
      <c r="B74" s="349">
        <v>35</v>
      </c>
      <c r="C74" s="348" t="s">
        <v>147</v>
      </c>
      <c r="D74" s="307">
        <v>34</v>
      </c>
      <c r="E74" s="276" t="s">
        <v>148</v>
      </c>
      <c r="F74" s="236"/>
      <c r="G74" s="242"/>
      <c r="H74" s="271"/>
      <c r="I74" s="288"/>
    </row>
    <row r="75" spans="1:10" ht="73.5" customHeight="1" x14ac:dyDescent="0.2">
      <c r="A75" s="378" t="s">
        <v>149</v>
      </c>
      <c r="B75" s="244">
        <v>36</v>
      </c>
      <c r="C75" s="248" t="s">
        <v>150</v>
      </c>
      <c r="D75" s="30">
        <v>35</v>
      </c>
      <c r="E75" s="248" t="s">
        <v>151</v>
      </c>
      <c r="F75" s="379"/>
      <c r="G75" s="281"/>
      <c r="H75" s="305"/>
      <c r="I75" s="288"/>
      <c r="J75" s="243"/>
    </row>
    <row r="76" spans="1:10" ht="42.75" customHeight="1" x14ac:dyDescent="0.2">
      <c r="A76" s="378"/>
      <c r="B76" s="244">
        <v>37</v>
      </c>
      <c r="C76" s="248" t="s">
        <v>152</v>
      </c>
      <c r="D76" s="30"/>
      <c r="E76" s="248"/>
      <c r="F76" s="379"/>
      <c r="G76" s="281"/>
      <c r="H76" s="243"/>
      <c r="I76" s="288"/>
      <c r="J76" s="243"/>
    </row>
    <row r="77" spans="1:10" ht="38.25" customHeight="1" x14ac:dyDescent="0.2">
      <c r="A77" s="378"/>
      <c r="B77" s="244">
        <v>38</v>
      </c>
      <c r="C77" s="308" t="s">
        <v>153</v>
      </c>
      <c r="D77" s="30"/>
      <c r="E77" s="248"/>
      <c r="F77" s="379"/>
      <c r="G77" s="281"/>
      <c r="H77" s="305"/>
      <c r="I77" s="288"/>
      <c r="J77" s="243"/>
    </row>
    <row r="78" spans="1:10" ht="44.25" customHeight="1" x14ac:dyDescent="0.2">
      <c r="A78" s="378" t="s">
        <v>154</v>
      </c>
      <c r="B78" s="309">
        <v>39</v>
      </c>
      <c r="C78" s="310" t="s">
        <v>155</v>
      </c>
      <c r="D78" s="311">
        <v>36</v>
      </c>
      <c r="E78" s="312" t="s">
        <v>156</v>
      </c>
      <c r="F78" s="396"/>
      <c r="G78" s="32"/>
      <c r="H78" s="247"/>
      <c r="I78" s="237"/>
      <c r="J78" s="243"/>
    </row>
    <row r="79" spans="1:10" ht="48" customHeight="1" x14ac:dyDescent="0.2">
      <c r="A79" s="378"/>
      <c r="B79" s="313"/>
      <c r="C79" s="314"/>
      <c r="D79" s="311">
        <v>37</v>
      </c>
      <c r="E79" s="312" t="s">
        <v>157</v>
      </c>
      <c r="F79" s="396"/>
      <c r="G79" s="32"/>
      <c r="H79" s="301"/>
      <c r="I79" s="237"/>
      <c r="J79" s="243"/>
    </row>
    <row r="80" spans="1:10" x14ac:dyDescent="0.2">
      <c r="A80" s="7"/>
      <c r="B80" s="7"/>
      <c r="D80" s="7"/>
    </row>
  </sheetData>
  <mergeCells count="37">
    <mergeCell ref="A78:A79"/>
    <mergeCell ref="F78:F79"/>
    <mergeCell ref="A65:A67"/>
    <mergeCell ref="F65:F66"/>
    <mergeCell ref="A68:A73"/>
    <mergeCell ref="F68:F73"/>
    <mergeCell ref="A75:A77"/>
    <mergeCell ref="F75:F77"/>
    <mergeCell ref="F44:F49"/>
    <mergeCell ref="A50:A54"/>
    <mergeCell ref="F50:F54"/>
    <mergeCell ref="A55:A64"/>
    <mergeCell ref="F55:F64"/>
    <mergeCell ref="A44:A49"/>
    <mergeCell ref="F31:J31"/>
    <mergeCell ref="A33:A41"/>
    <mergeCell ref="F33:F41"/>
    <mergeCell ref="A42:A43"/>
    <mergeCell ref="F42:F43"/>
    <mergeCell ref="A31:E31"/>
    <mergeCell ref="F19:F21"/>
    <mergeCell ref="A22:A25"/>
    <mergeCell ref="F22:F25"/>
    <mergeCell ref="A27:A30"/>
    <mergeCell ref="F27:F30"/>
    <mergeCell ref="A19:A21"/>
    <mergeCell ref="F11:J11"/>
    <mergeCell ref="A14:A16"/>
    <mergeCell ref="F14:F16"/>
    <mergeCell ref="A17:A18"/>
    <mergeCell ref="F17:F18"/>
    <mergeCell ref="A11:E11"/>
    <mergeCell ref="B1:D1"/>
    <mergeCell ref="B2:D2"/>
    <mergeCell ref="B5:C5"/>
    <mergeCell ref="B7:E7"/>
    <mergeCell ref="B9:E9"/>
  </mergeCells>
  <printOptions horizontalCentered="1"/>
  <pageMargins left="0.70866141732283472" right="0.70866141732283472" top="0.74803149606299213" bottom="0.74803149606299213" header="0.31496062992125984" footer="0.31496062992125984"/>
  <pageSetup scale="6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  <pageSetUpPr fitToPage="1"/>
  </sheetPr>
  <dimension ref="A1:G24"/>
  <sheetViews>
    <sheetView showGridLines="0" topLeftCell="A4" zoomScale="90" zoomScaleNormal="90" workbookViewId="0">
      <pane ySplit="2" topLeftCell="A24" activePane="bottomLeft" state="frozen"/>
      <selection activeCell="A4" sqref="A4"/>
      <selection pane="bottomLeft" activeCell="C33" sqref="C33"/>
    </sheetView>
  </sheetViews>
  <sheetFormatPr baseColWidth="10" defaultColWidth="10.5703125" defaultRowHeight="18.75" x14ac:dyDescent="0.3"/>
  <cols>
    <col min="1" max="1" width="52.140625" style="19" customWidth="1"/>
    <col min="2" max="4" width="15.7109375" style="17" customWidth="1"/>
    <col min="5" max="5" width="15.7109375" style="18" customWidth="1"/>
    <col min="6" max="6" width="33.140625" style="70" customWidth="1"/>
  </cols>
  <sheetData>
    <row r="1" spans="1:7" ht="22.5" customHeight="1" x14ac:dyDescent="0.25">
      <c r="A1" s="397" t="s">
        <v>14</v>
      </c>
      <c r="B1" s="397"/>
      <c r="C1" s="397"/>
      <c r="D1" s="397"/>
      <c r="E1" s="397"/>
      <c r="F1" s="397"/>
    </row>
    <row r="2" spans="1:7" x14ac:dyDescent="0.3">
      <c r="A2" s="398" t="s">
        <v>158</v>
      </c>
      <c r="B2" s="398"/>
      <c r="C2" s="398"/>
      <c r="D2" s="398"/>
      <c r="E2" s="398"/>
      <c r="F2" s="398"/>
    </row>
    <row r="3" spans="1:7" x14ac:dyDescent="0.3">
      <c r="A3" s="399" t="s">
        <v>159</v>
      </c>
      <c r="B3" s="400"/>
      <c r="C3" s="400"/>
      <c r="D3" s="400"/>
      <c r="E3" s="400"/>
      <c r="F3" s="401"/>
    </row>
    <row r="4" spans="1:7" ht="28.5" customHeight="1" x14ac:dyDescent="0.25">
      <c r="A4" s="402" t="s">
        <v>160</v>
      </c>
      <c r="B4" s="404" t="s">
        <v>161</v>
      </c>
      <c r="C4" s="405"/>
      <c r="D4" s="405"/>
      <c r="E4" s="406"/>
      <c r="F4" s="15" t="s">
        <v>162</v>
      </c>
    </row>
    <row r="5" spans="1:7" ht="46.5" customHeight="1" x14ac:dyDescent="0.3">
      <c r="A5" s="403"/>
      <c r="B5" s="16" t="s">
        <v>163</v>
      </c>
      <c r="C5" s="16" t="s">
        <v>164</v>
      </c>
      <c r="D5" s="16" t="s">
        <v>165</v>
      </c>
      <c r="E5" s="16" t="s">
        <v>166</v>
      </c>
      <c r="F5" s="315"/>
    </row>
    <row r="6" spans="1:7" ht="63.75" x14ac:dyDescent="0.25">
      <c r="A6" s="248" t="s">
        <v>167</v>
      </c>
      <c r="B6" s="316" t="s">
        <v>168</v>
      </c>
      <c r="C6" s="316" t="s">
        <v>169</v>
      </c>
      <c r="D6" s="316" t="s">
        <v>170</v>
      </c>
      <c r="E6" s="316" t="s">
        <v>171</v>
      </c>
      <c r="F6" s="317" t="s">
        <v>172</v>
      </c>
      <c r="G6" s="318"/>
    </row>
    <row r="7" spans="1:7" ht="31.5" customHeight="1" x14ac:dyDescent="0.25">
      <c r="A7" s="319" t="s">
        <v>173</v>
      </c>
      <c r="B7" s="224"/>
      <c r="C7" s="224"/>
      <c r="D7" s="320">
        <v>1</v>
      </c>
      <c r="E7" s="320">
        <v>7</v>
      </c>
      <c r="F7" s="317" t="s">
        <v>172</v>
      </c>
      <c r="G7" s="318"/>
    </row>
    <row r="8" spans="1:7" ht="73.5" customHeight="1" x14ac:dyDescent="0.25">
      <c r="A8" s="272" t="s">
        <v>174</v>
      </c>
      <c r="B8" s="320" t="s">
        <v>175</v>
      </c>
      <c r="C8" s="224"/>
      <c r="D8" s="320" t="s">
        <v>176</v>
      </c>
      <c r="E8" s="316" t="s">
        <v>177</v>
      </c>
      <c r="F8" s="317" t="s">
        <v>172</v>
      </c>
      <c r="G8" s="318"/>
    </row>
    <row r="9" spans="1:7" ht="38.25" x14ac:dyDescent="0.25">
      <c r="A9" s="272" t="s">
        <v>178</v>
      </c>
      <c r="B9" s="320">
        <v>2</v>
      </c>
      <c r="C9" s="320">
        <v>2</v>
      </c>
      <c r="D9" s="316" t="s">
        <v>179</v>
      </c>
      <c r="E9" s="316" t="s">
        <v>180</v>
      </c>
      <c r="F9" s="317" t="s">
        <v>172</v>
      </c>
      <c r="G9" s="318"/>
    </row>
    <row r="10" spans="1:7" ht="51" x14ac:dyDescent="0.25">
      <c r="A10" s="248" t="s">
        <v>181</v>
      </c>
      <c r="B10" s="320">
        <v>17</v>
      </c>
      <c r="C10" s="224"/>
      <c r="D10" s="320" t="s">
        <v>182</v>
      </c>
      <c r="E10" s="320" t="s">
        <v>183</v>
      </c>
      <c r="F10" s="317" t="s">
        <v>172</v>
      </c>
      <c r="G10" s="318"/>
    </row>
    <row r="11" spans="1:7" ht="100.5" customHeight="1" x14ac:dyDescent="0.25">
      <c r="A11" s="248" t="s">
        <v>184</v>
      </c>
      <c r="B11" s="224"/>
      <c r="C11" s="224"/>
      <c r="D11" s="320" t="s">
        <v>185</v>
      </c>
      <c r="E11" s="320" t="s">
        <v>186</v>
      </c>
      <c r="F11" s="355" t="s">
        <v>187</v>
      </c>
      <c r="G11" s="318"/>
    </row>
    <row r="12" spans="1:7" ht="38.25" x14ac:dyDescent="0.25">
      <c r="A12" s="248" t="s">
        <v>188</v>
      </c>
      <c r="B12" s="224"/>
      <c r="C12" s="224"/>
      <c r="D12" s="224"/>
      <c r="E12" s="320">
        <v>3.12</v>
      </c>
      <c r="F12" s="355" t="s">
        <v>187</v>
      </c>
      <c r="G12" s="318"/>
    </row>
    <row r="13" spans="1:7" ht="38.25" x14ac:dyDescent="0.25">
      <c r="A13" s="248" t="s">
        <v>189</v>
      </c>
      <c r="B13" s="316" t="s">
        <v>190</v>
      </c>
      <c r="C13" s="320" t="s">
        <v>191</v>
      </c>
      <c r="D13" s="316" t="s">
        <v>192</v>
      </c>
      <c r="E13" s="320">
        <v>18</v>
      </c>
      <c r="F13" s="355" t="s">
        <v>187</v>
      </c>
      <c r="G13" s="318"/>
    </row>
    <row r="14" spans="1:7" ht="38.25" x14ac:dyDescent="0.25">
      <c r="A14" s="248" t="s">
        <v>193</v>
      </c>
      <c r="B14" s="316" t="s">
        <v>190</v>
      </c>
      <c r="C14" s="320" t="s">
        <v>194</v>
      </c>
      <c r="D14" s="316" t="s">
        <v>195</v>
      </c>
      <c r="E14" s="320" t="s">
        <v>196</v>
      </c>
      <c r="F14" s="355" t="s">
        <v>187</v>
      </c>
    </row>
    <row r="15" spans="1:7" ht="63.75" x14ac:dyDescent="0.25">
      <c r="A15" s="272" t="s">
        <v>197</v>
      </c>
      <c r="B15" s="320">
        <v>6</v>
      </c>
      <c r="C15" s="320">
        <v>6</v>
      </c>
      <c r="D15" s="320" t="s">
        <v>198</v>
      </c>
      <c r="E15" s="320" t="s">
        <v>199</v>
      </c>
      <c r="F15" s="317" t="s">
        <v>172</v>
      </c>
    </row>
    <row r="16" spans="1:7" ht="51" customHeight="1" x14ac:dyDescent="0.25">
      <c r="A16" s="248" t="s">
        <v>200</v>
      </c>
      <c r="B16" s="320">
        <v>6</v>
      </c>
      <c r="C16" s="320" t="s">
        <v>201</v>
      </c>
      <c r="D16" s="320">
        <v>21</v>
      </c>
      <c r="E16" s="320" t="s">
        <v>202</v>
      </c>
      <c r="F16" s="355" t="s">
        <v>187</v>
      </c>
    </row>
    <row r="17" spans="1:6" ht="63.75" x14ac:dyDescent="0.25">
      <c r="A17" s="248" t="s">
        <v>203</v>
      </c>
      <c r="B17" s="320" t="s">
        <v>204</v>
      </c>
      <c r="C17" s="320" t="s">
        <v>205</v>
      </c>
      <c r="D17" s="224"/>
      <c r="E17" s="320" t="s">
        <v>206</v>
      </c>
      <c r="F17" s="355" t="s">
        <v>187</v>
      </c>
    </row>
    <row r="18" spans="1:6" ht="51" x14ac:dyDescent="0.25">
      <c r="A18" s="248" t="s">
        <v>207</v>
      </c>
      <c r="B18" s="321"/>
      <c r="C18" s="224"/>
      <c r="D18" s="316" t="s">
        <v>208</v>
      </c>
      <c r="E18" s="320" t="s">
        <v>209</v>
      </c>
      <c r="F18" s="355" t="s">
        <v>187</v>
      </c>
    </row>
    <row r="19" spans="1:6" ht="38.25" x14ac:dyDescent="0.25">
      <c r="A19" s="248" t="s">
        <v>210</v>
      </c>
      <c r="B19" s="320">
        <v>16</v>
      </c>
      <c r="C19" s="320">
        <v>13</v>
      </c>
      <c r="D19" s="320" t="s">
        <v>211</v>
      </c>
      <c r="E19" s="320" t="s">
        <v>212</v>
      </c>
      <c r="F19" s="355" t="s">
        <v>187</v>
      </c>
    </row>
    <row r="20" spans="1:6" ht="63.75" x14ac:dyDescent="0.25">
      <c r="A20" s="248" t="s">
        <v>213</v>
      </c>
      <c r="B20" s="320">
        <v>14</v>
      </c>
      <c r="C20" s="224"/>
      <c r="D20" s="320" t="s">
        <v>214</v>
      </c>
      <c r="E20" s="316" t="s">
        <v>215</v>
      </c>
      <c r="F20" s="355" t="s">
        <v>187</v>
      </c>
    </row>
    <row r="21" spans="1:6" ht="38.25" x14ac:dyDescent="0.25">
      <c r="A21" s="248" t="s">
        <v>216</v>
      </c>
      <c r="B21" s="320" t="s">
        <v>217</v>
      </c>
      <c r="C21" s="224"/>
      <c r="D21" s="320" t="s">
        <v>218</v>
      </c>
      <c r="E21" s="320" t="s">
        <v>219</v>
      </c>
      <c r="F21" s="355" t="s">
        <v>187</v>
      </c>
    </row>
    <row r="22" spans="1:6" ht="25.5" x14ac:dyDescent="0.25">
      <c r="A22" s="272" t="s">
        <v>220</v>
      </c>
      <c r="B22" s="224"/>
      <c r="C22" s="224"/>
      <c r="D22" s="316">
        <v>28</v>
      </c>
      <c r="E22" s="224"/>
      <c r="F22" s="355" t="s">
        <v>187</v>
      </c>
    </row>
    <row r="23" spans="1:6" ht="15" x14ac:dyDescent="0.25">
      <c r="A23" s="248" t="s">
        <v>221</v>
      </c>
      <c r="B23" s="320">
        <v>17</v>
      </c>
      <c r="C23" s="320">
        <v>14</v>
      </c>
      <c r="D23" s="224"/>
      <c r="E23" s="320" t="s">
        <v>222</v>
      </c>
      <c r="F23" s="224" t="s">
        <v>172</v>
      </c>
    </row>
    <row r="24" spans="1:6" ht="42.75" customHeight="1" x14ac:dyDescent="0.25">
      <c r="A24" s="248" t="s">
        <v>223</v>
      </c>
      <c r="B24" s="320" t="s">
        <v>224</v>
      </c>
      <c r="C24" s="224"/>
      <c r="D24" s="316" t="s">
        <v>225</v>
      </c>
      <c r="E24" s="224"/>
      <c r="F24" s="355" t="s">
        <v>187</v>
      </c>
    </row>
  </sheetData>
  <mergeCells count="5">
    <mergeCell ref="A1:F1"/>
    <mergeCell ref="A2:F2"/>
    <mergeCell ref="A3:F3"/>
    <mergeCell ref="A4:A5"/>
    <mergeCell ref="B4:E4"/>
  </mergeCells>
  <dataValidations count="2">
    <dataValidation allowBlank="1" showInputMessage="1" showErrorMessage="1" prompt="Escribir&quot; Plan de Acción &quot;si se va a documentar en este Plan de Acción o   escribir en el &quot;Plan o  acciones de  riesgos&quot;   si la debilidad o la amenaza ya están documentadas en riesgos o se van a documentar alli" sqref="J5 F4" xr:uid="{00000000-0002-0000-0200-000000000000}"/>
    <dataValidation allowBlank="1" showInputMessage="1" showErrorMessage="1" prompt="Proponer y escribir en una frase la estrategia para gestionar la debilidad, la oportunidad, la amenaza o la fortaleza.Usar verbo de acción en infinitivo._x000a_" sqref="G1 A4" xr:uid="{00000000-0002-0000-0200-000001000000}"/>
  </dataValidations>
  <printOptions horizontalCentered="1"/>
  <pageMargins left="0.70866141732283472" right="0.70866141732283472" top="0.74803149606299213" bottom="0.74803149606299213" header="0.31496062992125984" footer="0.31496062992125984"/>
  <pageSetup scale="76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  <pageSetUpPr fitToPage="1"/>
  </sheetPr>
  <dimension ref="B1:G59"/>
  <sheetViews>
    <sheetView showGridLines="0" topLeftCell="A48" zoomScaleNormal="100" workbookViewId="0">
      <selection activeCell="F19" sqref="F19:G19"/>
    </sheetView>
  </sheetViews>
  <sheetFormatPr baseColWidth="10" defaultColWidth="11.42578125" defaultRowHeight="14.25" x14ac:dyDescent="0.2"/>
  <cols>
    <col min="1" max="1" width="2.7109375" style="33" customWidth="1"/>
    <col min="2" max="2" width="24.7109375" style="33" customWidth="1"/>
    <col min="3" max="3" width="11.28515625" style="68" customWidth="1"/>
    <col min="4" max="4" width="19.28515625" style="68" customWidth="1"/>
    <col min="5" max="5" width="7.5703125" style="33" customWidth="1"/>
    <col min="6" max="6" width="24.7109375" style="33" customWidth="1"/>
    <col min="7" max="7" width="79.140625" style="33" customWidth="1"/>
    <col min="8" max="16384" width="11.42578125" style="33"/>
  </cols>
  <sheetData>
    <row r="1" spans="2:7" ht="15" thickBot="1" x14ac:dyDescent="0.25"/>
    <row r="2" spans="2:7" ht="18" x14ac:dyDescent="0.2">
      <c r="B2" s="407" t="s">
        <v>226</v>
      </c>
      <c r="C2" s="408"/>
      <c r="D2" s="408"/>
      <c r="E2" s="408"/>
      <c r="F2" s="408"/>
      <c r="G2" s="409"/>
    </row>
    <row r="3" spans="2:7" ht="15" x14ac:dyDescent="0.2">
      <c r="B3" s="410" t="s">
        <v>227</v>
      </c>
      <c r="C3" s="411"/>
      <c r="D3" s="412"/>
      <c r="E3" s="412"/>
      <c r="F3" s="412"/>
      <c r="G3" s="413"/>
    </row>
    <row r="4" spans="2:7" ht="47.25" customHeight="1" x14ac:dyDescent="0.2">
      <c r="B4" s="414" t="s">
        <v>538</v>
      </c>
      <c r="C4" s="415"/>
      <c r="D4" s="415"/>
      <c r="E4" s="415"/>
      <c r="F4" s="415"/>
      <c r="G4" s="416"/>
    </row>
    <row r="5" spans="2:7" ht="15" x14ac:dyDescent="0.2">
      <c r="B5" s="141"/>
      <c r="C5" s="149"/>
      <c r="D5" s="150"/>
      <c r="E5" s="151"/>
      <c r="F5" s="151"/>
      <c r="G5" s="152"/>
    </row>
    <row r="6" spans="2:7" ht="16.5" customHeight="1" x14ac:dyDescent="0.2">
      <c r="B6" s="417" t="s">
        <v>539</v>
      </c>
      <c r="C6" s="418"/>
      <c r="D6" s="418"/>
      <c r="E6" s="418"/>
      <c r="F6" s="418"/>
      <c r="G6" s="419"/>
    </row>
    <row r="7" spans="2:7" ht="156" customHeight="1" x14ac:dyDescent="0.2">
      <c r="B7" s="417"/>
      <c r="C7" s="418"/>
      <c r="D7" s="418"/>
      <c r="E7" s="418"/>
      <c r="F7" s="418"/>
      <c r="G7" s="419"/>
    </row>
    <row r="8" spans="2:7" ht="14.25" customHeight="1" thickBot="1" x14ac:dyDescent="0.25">
      <c r="B8" s="153"/>
      <c r="C8" s="154"/>
      <c r="D8" s="154"/>
      <c r="E8" s="155"/>
      <c r="F8" s="156"/>
      <c r="G8" s="157"/>
    </row>
    <row r="9" spans="2:7" x14ac:dyDescent="0.2">
      <c r="B9" s="158"/>
      <c r="C9" s="159" t="s">
        <v>228</v>
      </c>
      <c r="D9" s="420" t="s">
        <v>229</v>
      </c>
      <c r="E9" s="421"/>
      <c r="F9" s="422" t="s">
        <v>230</v>
      </c>
      <c r="G9" s="423"/>
    </row>
    <row r="10" spans="2:7" ht="19.5" customHeight="1" x14ac:dyDescent="0.2">
      <c r="B10" s="160"/>
      <c r="C10" s="143">
        <v>5</v>
      </c>
      <c r="D10" s="424" t="s">
        <v>231</v>
      </c>
      <c r="E10" s="425"/>
      <c r="F10" s="426" t="s">
        <v>232</v>
      </c>
      <c r="G10" s="427"/>
    </row>
    <row r="11" spans="2:7" x14ac:dyDescent="0.2">
      <c r="B11" s="160"/>
      <c r="C11" s="143">
        <v>5</v>
      </c>
      <c r="D11" s="424" t="s">
        <v>233</v>
      </c>
      <c r="E11" s="425"/>
      <c r="F11" s="426" t="s">
        <v>234</v>
      </c>
      <c r="G11" s="427"/>
    </row>
    <row r="12" spans="2:7" x14ac:dyDescent="0.2">
      <c r="B12" s="160"/>
      <c r="C12" s="143">
        <v>5</v>
      </c>
      <c r="D12" s="424" t="s">
        <v>235</v>
      </c>
      <c r="E12" s="425"/>
      <c r="F12" s="426" t="s">
        <v>236</v>
      </c>
      <c r="G12" s="427"/>
    </row>
    <row r="13" spans="2:7" ht="27.75" customHeight="1" x14ac:dyDescent="0.2">
      <c r="B13" s="160"/>
      <c r="C13" s="143">
        <v>5</v>
      </c>
      <c r="D13" s="424" t="s">
        <v>237</v>
      </c>
      <c r="E13" s="425"/>
      <c r="F13" s="426" t="s">
        <v>238</v>
      </c>
      <c r="G13" s="427"/>
    </row>
    <row r="14" spans="2:7" x14ac:dyDescent="0.2">
      <c r="B14" s="160"/>
      <c r="C14" s="143">
        <v>5</v>
      </c>
      <c r="D14" s="424" t="s">
        <v>239</v>
      </c>
      <c r="E14" s="425"/>
      <c r="F14" s="426" t="s">
        <v>240</v>
      </c>
      <c r="G14" s="427"/>
    </row>
    <row r="15" spans="2:7" ht="41.25" customHeight="1" x14ac:dyDescent="0.2">
      <c r="B15" s="160"/>
      <c r="C15" s="143">
        <v>5</v>
      </c>
      <c r="D15" s="424" t="s">
        <v>241</v>
      </c>
      <c r="E15" s="425"/>
      <c r="F15" s="426" t="s">
        <v>242</v>
      </c>
      <c r="G15" s="427"/>
    </row>
    <row r="16" spans="2:7" ht="41.25" customHeight="1" x14ac:dyDescent="0.2">
      <c r="B16" s="160"/>
      <c r="C16" s="143">
        <v>5</v>
      </c>
      <c r="D16" s="428" t="s">
        <v>243</v>
      </c>
      <c r="E16" s="429"/>
      <c r="F16" s="426" t="s">
        <v>547</v>
      </c>
      <c r="G16" s="427"/>
    </row>
    <row r="17" spans="2:7" ht="51.75" customHeight="1" x14ac:dyDescent="0.2">
      <c r="B17" s="160"/>
      <c r="C17" s="143">
        <v>5</v>
      </c>
      <c r="D17" s="429" t="s">
        <v>244</v>
      </c>
      <c r="E17" s="430"/>
      <c r="F17" s="426" t="s">
        <v>245</v>
      </c>
      <c r="G17" s="427"/>
    </row>
    <row r="18" spans="2:7" ht="51.75" customHeight="1" x14ac:dyDescent="0.2">
      <c r="B18" s="160"/>
      <c r="C18" s="143">
        <v>5</v>
      </c>
      <c r="D18" s="428" t="s">
        <v>246</v>
      </c>
      <c r="E18" s="429"/>
      <c r="F18" s="426" t="s">
        <v>247</v>
      </c>
      <c r="G18" s="427"/>
    </row>
    <row r="19" spans="2:7" ht="51.75" customHeight="1" x14ac:dyDescent="0.2">
      <c r="B19" s="160"/>
      <c r="C19" s="143">
        <v>5</v>
      </c>
      <c r="D19" s="144" t="s">
        <v>248</v>
      </c>
      <c r="E19" s="145"/>
      <c r="F19" s="426" t="s">
        <v>249</v>
      </c>
      <c r="G19" s="427"/>
    </row>
    <row r="20" spans="2:7" ht="51.75" customHeight="1" x14ac:dyDescent="0.2">
      <c r="B20" s="160"/>
      <c r="C20" s="143">
        <v>5</v>
      </c>
      <c r="D20" s="144" t="s">
        <v>250</v>
      </c>
      <c r="E20" s="145"/>
      <c r="F20" s="426" t="s">
        <v>251</v>
      </c>
      <c r="G20" s="427"/>
    </row>
    <row r="21" spans="2:7" ht="43.15" customHeight="1" x14ac:dyDescent="0.2">
      <c r="B21" s="160"/>
      <c r="C21" s="143">
        <v>5</v>
      </c>
      <c r="D21" s="428" t="s">
        <v>252</v>
      </c>
      <c r="E21" s="429"/>
      <c r="F21" s="426" t="s">
        <v>562</v>
      </c>
      <c r="G21" s="427"/>
    </row>
    <row r="22" spans="2:7" ht="36" customHeight="1" x14ac:dyDescent="0.2">
      <c r="B22" s="160"/>
      <c r="C22" s="143">
        <v>5</v>
      </c>
      <c r="D22" s="431" t="s">
        <v>253</v>
      </c>
      <c r="E22" s="432"/>
      <c r="F22" s="433" t="s">
        <v>254</v>
      </c>
      <c r="G22" s="434"/>
    </row>
    <row r="23" spans="2:7" ht="26.25" customHeight="1" x14ac:dyDescent="0.2">
      <c r="B23" s="160"/>
      <c r="C23" s="143">
        <v>5</v>
      </c>
      <c r="D23" s="435" t="s">
        <v>255</v>
      </c>
      <c r="E23" s="435"/>
      <c r="F23" s="436" t="s">
        <v>256</v>
      </c>
      <c r="G23" s="427"/>
    </row>
    <row r="24" spans="2:7" ht="26.25" customHeight="1" x14ac:dyDescent="0.2">
      <c r="B24" s="160"/>
      <c r="C24" s="143">
        <v>5</v>
      </c>
      <c r="D24" s="435" t="s">
        <v>257</v>
      </c>
      <c r="E24" s="435"/>
      <c r="F24" s="436" t="s">
        <v>258</v>
      </c>
      <c r="G24" s="427"/>
    </row>
    <row r="25" spans="2:7" ht="26.25" customHeight="1" x14ac:dyDescent="0.2">
      <c r="B25" s="160"/>
      <c r="C25" s="143">
        <v>5</v>
      </c>
      <c r="D25" s="437" t="s">
        <v>259</v>
      </c>
      <c r="E25" s="438"/>
      <c r="F25" s="436" t="s">
        <v>260</v>
      </c>
      <c r="G25" s="427"/>
    </row>
    <row r="26" spans="2:7" ht="27" customHeight="1" x14ac:dyDescent="0.2">
      <c r="B26" s="161"/>
      <c r="C26" s="439" t="s">
        <v>261</v>
      </c>
      <c r="D26" s="440"/>
      <c r="E26" s="440"/>
      <c r="F26" s="440"/>
      <c r="G26" s="441"/>
    </row>
    <row r="27" spans="2:7" ht="27" customHeight="1" x14ac:dyDescent="0.2">
      <c r="B27" s="442" t="s">
        <v>262</v>
      </c>
      <c r="C27" s="443"/>
      <c r="D27" s="443"/>
      <c r="E27" s="443"/>
      <c r="F27" s="443"/>
      <c r="G27" s="444"/>
    </row>
    <row r="28" spans="2:7" ht="10.5" customHeight="1" x14ac:dyDescent="0.2">
      <c r="B28" s="162"/>
      <c r="D28" s="163"/>
      <c r="E28" s="164"/>
      <c r="F28" s="165"/>
      <c r="G28" s="166"/>
    </row>
    <row r="29" spans="2:7" x14ac:dyDescent="0.2">
      <c r="B29" s="162"/>
      <c r="C29" s="167"/>
      <c r="D29" s="445" t="s">
        <v>229</v>
      </c>
      <c r="E29" s="445"/>
      <c r="F29" s="446" t="s">
        <v>230</v>
      </c>
      <c r="G29" s="447"/>
    </row>
    <row r="30" spans="2:7" x14ac:dyDescent="0.2">
      <c r="B30" s="162"/>
      <c r="D30" s="448" t="s">
        <v>231</v>
      </c>
      <c r="E30" s="448"/>
      <c r="F30" s="449" t="s">
        <v>263</v>
      </c>
      <c r="G30" s="450"/>
    </row>
    <row r="31" spans="2:7" x14ac:dyDescent="0.2">
      <c r="B31" s="162"/>
      <c r="D31" s="448" t="s">
        <v>233</v>
      </c>
      <c r="E31" s="448"/>
      <c r="F31" s="449" t="s">
        <v>264</v>
      </c>
      <c r="G31" s="450"/>
    </row>
    <row r="32" spans="2:7" x14ac:dyDescent="0.2">
      <c r="B32" s="162"/>
      <c r="D32" s="448" t="s">
        <v>235</v>
      </c>
      <c r="E32" s="448"/>
      <c r="F32" s="449" t="s">
        <v>265</v>
      </c>
      <c r="G32" s="450"/>
    </row>
    <row r="33" spans="2:7" x14ac:dyDescent="0.2">
      <c r="B33" s="162"/>
      <c r="D33" s="448" t="s">
        <v>237</v>
      </c>
      <c r="E33" s="448"/>
      <c r="F33" s="449" t="s">
        <v>266</v>
      </c>
      <c r="G33" s="450"/>
    </row>
    <row r="34" spans="2:7" x14ac:dyDescent="0.2">
      <c r="B34" s="162"/>
      <c r="D34" s="448" t="s">
        <v>239</v>
      </c>
      <c r="E34" s="448"/>
      <c r="F34" s="451" t="s">
        <v>557</v>
      </c>
      <c r="G34" s="452"/>
    </row>
    <row r="35" spans="2:7" ht="40.9" customHeight="1" x14ac:dyDescent="0.2">
      <c r="B35" s="162"/>
      <c r="D35" s="448" t="s">
        <v>267</v>
      </c>
      <c r="E35" s="448"/>
      <c r="F35" s="449" t="s">
        <v>558</v>
      </c>
      <c r="G35" s="450"/>
    </row>
    <row r="36" spans="2:7" ht="45.75" customHeight="1" x14ac:dyDescent="0.2">
      <c r="B36" s="142"/>
      <c r="C36" s="168"/>
      <c r="D36" s="453" t="s">
        <v>268</v>
      </c>
      <c r="E36" s="453"/>
      <c r="F36" s="454" t="s">
        <v>269</v>
      </c>
      <c r="G36" s="455"/>
    </row>
    <row r="37" spans="2:7" ht="30.75" customHeight="1" x14ac:dyDescent="0.2">
      <c r="B37" s="142"/>
      <c r="C37" s="168"/>
      <c r="D37" s="448" t="s">
        <v>270</v>
      </c>
      <c r="E37" s="448"/>
      <c r="F37" s="449" t="s">
        <v>271</v>
      </c>
      <c r="G37" s="450"/>
    </row>
    <row r="38" spans="2:7" ht="33" customHeight="1" x14ac:dyDescent="0.2">
      <c r="B38" s="142"/>
      <c r="C38" s="168"/>
      <c r="D38" s="448" t="s">
        <v>272</v>
      </c>
      <c r="E38" s="448"/>
      <c r="F38" s="449" t="s">
        <v>271</v>
      </c>
      <c r="G38" s="450"/>
    </row>
    <row r="39" spans="2:7" ht="30" customHeight="1" x14ac:dyDescent="0.2">
      <c r="B39" s="142"/>
      <c r="C39" s="168"/>
      <c r="D39" s="448" t="s">
        <v>273</v>
      </c>
      <c r="E39" s="448"/>
      <c r="F39" s="449" t="s">
        <v>271</v>
      </c>
      <c r="G39" s="450"/>
    </row>
    <row r="40" spans="2:7" ht="30" customHeight="1" x14ac:dyDescent="0.2">
      <c r="B40" s="142"/>
      <c r="C40" s="168"/>
      <c r="D40" s="448" t="s">
        <v>274</v>
      </c>
      <c r="E40" s="448"/>
      <c r="F40" s="456" t="s">
        <v>271</v>
      </c>
      <c r="G40" s="457"/>
    </row>
    <row r="41" spans="2:7" ht="30" customHeight="1" x14ac:dyDescent="0.2">
      <c r="B41" s="142"/>
      <c r="C41" s="168"/>
      <c r="D41" s="458" t="s">
        <v>275</v>
      </c>
      <c r="E41" s="459"/>
      <c r="F41" s="449" t="s">
        <v>276</v>
      </c>
      <c r="G41" s="450"/>
    </row>
    <row r="42" spans="2:7" ht="97.5" customHeight="1" x14ac:dyDescent="0.2">
      <c r="B42" s="142"/>
      <c r="C42" s="168"/>
      <c r="D42" s="453" t="s">
        <v>277</v>
      </c>
      <c r="E42" s="453"/>
      <c r="F42" s="454" t="s">
        <v>278</v>
      </c>
      <c r="G42" s="455"/>
    </row>
    <row r="43" spans="2:7" ht="31.5" customHeight="1" x14ac:dyDescent="0.2">
      <c r="B43" s="142"/>
      <c r="C43" s="168"/>
      <c r="D43" s="448" t="s">
        <v>270</v>
      </c>
      <c r="E43" s="448"/>
      <c r="F43" s="449" t="s">
        <v>271</v>
      </c>
      <c r="G43" s="450"/>
    </row>
    <row r="44" spans="2:7" ht="35.25" customHeight="1" x14ac:dyDescent="0.2">
      <c r="B44" s="142"/>
      <c r="C44" s="168"/>
      <c r="D44" s="448" t="s">
        <v>279</v>
      </c>
      <c r="E44" s="448"/>
      <c r="F44" s="449" t="s">
        <v>271</v>
      </c>
      <c r="G44" s="450"/>
    </row>
    <row r="45" spans="2:7" ht="57" customHeight="1" x14ac:dyDescent="0.2">
      <c r="B45" s="142"/>
      <c r="C45" s="168"/>
      <c r="D45" s="448" t="s">
        <v>274</v>
      </c>
      <c r="E45" s="448"/>
      <c r="F45" s="449" t="s">
        <v>271</v>
      </c>
      <c r="G45" s="450"/>
    </row>
    <row r="46" spans="2:7" ht="32.25" customHeight="1" x14ac:dyDescent="0.2">
      <c r="B46" s="142"/>
      <c r="C46" s="168"/>
      <c r="D46" s="448" t="s">
        <v>272</v>
      </c>
      <c r="E46" s="448"/>
      <c r="F46" s="449" t="s">
        <v>271</v>
      </c>
      <c r="G46" s="450"/>
    </row>
    <row r="47" spans="2:7" ht="32.25" customHeight="1" x14ac:dyDescent="0.2">
      <c r="B47" s="142"/>
      <c r="C47" s="168"/>
      <c r="D47" s="458" t="s">
        <v>280</v>
      </c>
      <c r="E47" s="459"/>
      <c r="F47" s="456" t="s">
        <v>281</v>
      </c>
      <c r="G47" s="457"/>
    </row>
    <row r="48" spans="2:7" ht="32.25" customHeight="1" x14ac:dyDescent="0.2">
      <c r="B48" s="142"/>
      <c r="C48" s="168"/>
      <c r="D48" s="448" t="s">
        <v>282</v>
      </c>
      <c r="E48" s="448"/>
      <c r="F48" s="449" t="s">
        <v>283</v>
      </c>
      <c r="G48" s="450"/>
    </row>
    <row r="49" spans="2:7" ht="32.25" customHeight="1" x14ac:dyDescent="0.2">
      <c r="B49" s="142"/>
      <c r="C49" s="168"/>
      <c r="D49" s="448" t="s">
        <v>284</v>
      </c>
      <c r="E49" s="448"/>
      <c r="F49" s="449" t="s">
        <v>285</v>
      </c>
      <c r="G49" s="450"/>
    </row>
    <row r="50" spans="2:7" ht="32.25" customHeight="1" x14ac:dyDescent="0.2">
      <c r="B50" s="142"/>
      <c r="C50" s="168"/>
      <c r="D50" s="448" t="s">
        <v>286</v>
      </c>
      <c r="E50" s="448"/>
      <c r="F50" s="449" t="s">
        <v>287</v>
      </c>
      <c r="G50" s="450"/>
    </row>
    <row r="51" spans="2:7" x14ac:dyDescent="0.2">
      <c r="B51" s="142"/>
      <c r="C51" s="168"/>
      <c r="D51" s="163"/>
      <c r="E51" s="163"/>
      <c r="F51" s="165"/>
      <c r="G51" s="166"/>
    </row>
    <row r="52" spans="2:7" x14ac:dyDescent="0.2">
      <c r="B52" s="142"/>
      <c r="C52" s="168"/>
      <c r="D52" s="163"/>
      <c r="E52" s="163"/>
      <c r="F52" s="165"/>
      <c r="G52" s="166"/>
    </row>
    <row r="53" spans="2:7" x14ac:dyDescent="0.2">
      <c r="B53" s="142"/>
      <c r="C53" s="168"/>
      <c r="D53" s="163"/>
      <c r="E53" s="163"/>
      <c r="F53" s="165"/>
      <c r="G53" s="166"/>
    </row>
    <row r="54" spans="2:7" ht="21.75" customHeight="1" x14ac:dyDescent="0.2">
      <c r="B54" s="460" t="s">
        <v>288</v>
      </c>
      <c r="C54" s="461"/>
      <c r="D54" s="461"/>
      <c r="E54" s="461"/>
      <c r="F54" s="461"/>
      <c r="G54" s="462"/>
    </row>
    <row r="55" spans="2:7" ht="21.75" customHeight="1" x14ac:dyDescent="0.2">
      <c r="B55" s="460" t="s">
        <v>289</v>
      </c>
      <c r="C55" s="461"/>
      <c r="D55" s="461"/>
      <c r="E55" s="461"/>
      <c r="F55" s="461"/>
      <c r="G55" s="462"/>
    </row>
    <row r="56" spans="2:7" ht="20.25" customHeight="1" x14ac:dyDescent="0.2">
      <c r="B56" s="460" t="s">
        <v>290</v>
      </c>
      <c r="C56" s="461"/>
      <c r="D56" s="461"/>
      <c r="E56" s="461"/>
      <c r="F56" s="461"/>
      <c r="G56" s="462"/>
    </row>
    <row r="57" spans="2:7" ht="20.25" customHeight="1" x14ac:dyDescent="0.2">
      <c r="B57" s="460" t="s">
        <v>291</v>
      </c>
      <c r="C57" s="461"/>
      <c r="D57" s="461"/>
      <c r="E57" s="461"/>
      <c r="F57" s="461"/>
      <c r="G57" s="462"/>
    </row>
    <row r="58" spans="2:7" ht="59.25" customHeight="1" thickBot="1" x14ac:dyDescent="0.25">
      <c r="B58" s="463" t="s">
        <v>292</v>
      </c>
      <c r="C58" s="464"/>
      <c r="D58" s="464"/>
      <c r="E58" s="464"/>
      <c r="F58" s="464"/>
      <c r="G58" s="465"/>
    </row>
    <row r="59" spans="2:7" x14ac:dyDescent="0.2">
      <c r="B59" s="169"/>
      <c r="C59" s="170"/>
      <c r="D59" s="169"/>
      <c r="E59" s="169"/>
      <c r="F59" s="169"/>
      <c r="G59" s="169"/>
    </row>
  </sheetData>
  <mergeCells count="87">
    <mergeCell ref="B56:G56"/>
    <mergeCell ref="B57:G57"/>
    <mergeCell ref="B58:G58"/>
    <mergeCell ref="D49:E49"/>
    <mergeCell ref="F49:G49"/>
    <mergeCell ref="D50:E50"/>
    <mergeCell ref="F50:G50"/>
    <mergeCell ref="B54:G54"/>
    <mergeCell ref="B55:G55"/>
    <mergeCell ref="D46:E46"/>
    <mergeCell ref="F46:G46"/>
    <mergeCell ref="D47:E47"/>
    <mergeCell ref="F47:G47"/>
    <mergeCell ref="D48:E48"/>
    <mergeCell ref="F48:G48"/>
    <mergeCell ref="D43:E43"/>
    <mergeCell ref="F43:G43"/>
    <mergeCell ref="D44:E44"/>
    <mergeCell ref="F44:G44"/>
    <mergeCell ref="D45:E45"/>
    <mergeCell ref="F45:G45"/>
    <mergeCell ref="D40:E40"/>
    <mergeCell ref="F40:G40"/>
    <mergeCell ref="D41:E41"/>
    <mergeCell ref="F41:G41"/>
    <mergeCell ref="D42:E42"/>
    <mergeCell ref="F42:G42"/>
    <mergeCell ref="D37:E37"/>
    <mergeCell ref="F37:G37"/>
    <mergeCell ref="D38:E38"/>
    <mergeCell ref="F38:G38"/>
    <mergeCell ref="D39:E39"/>
    <mergeCell ref="F39:G39"/>
    <mergeCell ref="D34:E34"/>
    <mergeCell ref="F34:G34"/>
    <mergeCell ref="D35:E35"/>
    <mergeCell ref="F35:G35"/>
    <mergeCell ref="D36:E36"/>
    <mergeCell ref="F36:G36"/>
    <mergeCell ref="D31:E31"/>
    <mergeCell ref="F31:G31"/>
    <mergeCell ref="D32:E32"/>
    <mergeCell ref="F32:G32"/>
    <mergeCell ref="D33:E33"/>
    <mergeCell ref="F33:G33"/>
    <mergeCell ref="C26:G26"/>
    <mergeCell ref="B27:G27"/>
    <mergeCell ref="D29:E29"/>
    <mergeCell ref="F29:G29"/>
    <mergeCell ref="D30:E30"/>
    <mergeCell ref="F30:G30"/>
    <mergeCell ref="D23:E23"/>
    <mergeCell ref="F23:G23"/>
    <mergeCell ref="D24:E24"/>
    <mergeCell ref="F24:G24"/>
    <mergeCell ref="D25:E25"/>
    <mergeCell ref="F25:G25"/>
    <mergeCell ref="F19:G19"/>
    <mergeCell ref="F20:G20"/>
    <mergeCell ref="D21:E21"/>
    <mergeCell ref="F21:G21"/>
    <mergeCell ref="D22:E22"/>
    <mergeCell ref="F22:G22"/>
    <mergeCell ref="D16:E16"/>
    <mergeCell ref="F16:G16"/>
    <mergeCell ref="D17:E17"/>
    <mergeCell ref="F17:G17"/>
    <mergeCell ref="D18:E18"/>
    <mergeCell ref="F18:G18"/>
    <mergeCell ref="D13:E13"/>
    <mergeCell ref="F13:G13"/>
    <mergeCell ref="D14:E14"/>
    <mergeCell ref="F14:G14"/>
    <mergeCell ref="D15:E15"/>
    <mergeCell ref="F15:G15"/>
    <mergeCell ref="D10:E10"/>
    <mergeCell ref="F10:G10"/>
    <mergeCell ref="D11:E11"/>
    <mergeCell ref="F11:G11"/>
    <mergeCell ref="D12:E12"/>
    <mergeCell ref="F12:G12"/>
    <mergeCell ref="B2:G2"/>
    <mergeCell ref="B3:G3"/>
    <mergeCell ref="B4:G4"/>
    <mergeCell ref="B6:G7"/>
    <mergeCell ref="D9:E9"/>
    <mergeCell ref="F9:G9"/>
  </mergeCells>
  <printOptions horizontalCentered="1"/>
  <pageMargins left="0.70866141732283472" right="0.70866141732283472" top="0.74803149606299213" bottom="0.74803149606299213" header="0.31496062992125984" footer="0.31496062992125984"/>
  <pageSetup scale="73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-0.249977111117893"/>
    <pageSetUpPr fitToPage="1"/>
  </sheetPr>
  <dimension ref="A1:JG89"/>
  <sheetViews>
    <sheetView showGridLines="0" topLeftCell="E7" zoomScale="75" zoomScaleNormal="75" zoomScalePageLayoutView="50" workbookViewId="0">
      <pane ySplit="3" topLeftCell="A83" activePane="bottomLeft" state="frozen"/>
      <selection activeCell="A7" sqref="A7"/>
      <selection pane="bottomLeft" activeCell="P11" sqref="P11"/>
    </sheetView>
  </sheetViews>
  <sheetFormatPr baseColWidth="10" defaultColWidth="11.42578125" defaultRowHeight="15" x14ac:dyDescent="0.25"/>
  <cols>
    <col min="1" max="1" width="5" bestFit="1" customWidth="1"/>
    <col min="2" max="2" width="36.7109375" customWidth="1"/>
    <col min="3" max="3" width="35.7109375" customWidth="1"/>
    <col min="4" max="4" width="52.5703125" style="10" customWidth="1"/>
    <col min="5" max="5" width="27.42578125" customWidth="1"/>
    <col min="6" max="6" width="22" customWidth="1"/>
    <col min="7" max="7" width="17.28515625" bestFit="1" customWidth="1"/>
    <col min="8" max="8" width="26.28515625" customWidth="1"/>
    <col min="9" max="9" width="34.28515625" customWidth="1"/>
    <col min="10" max="10" width="33.28515625" customWidth="1"/>
    <col min="11" max="11" width="25.5703125" customWidth="1"/>
    <col min="12" max="12" width="22.140625" hidden="1" customWidth="1"/>
    <col min="13" max="13" width="25.5703125" customWidth="1"/>
    <col min="14" max="14" width="26.28515625" customWidth="1"/>
    <col min="15" max="15" width="21" hidden="1" customWidth="1"/>
    <col min="16" max="267" width="11.42578125" style="34"/>
    <col min="268" max="16384" width="11.42578125" style="39"/>
  </cols>
  <sheetData>
    <row r="1" spans="1:267" s="36" customFormat="1" ht="27" x14ac:dyDescent="0.3">
      <c r="A1" s="505"/>
      <c r="B1" s="506"/>
      <c r="C1" s="506"/>
      <c r="D1" s="61"/>
      <c r="E1" s="62"/>
      <c r="F1" s="62"/>
      <c r="G1" s="62"/>
      <c r="H1" s="62"/>
      <c r="I1" s="62"/>
      <c r="J1" s="62"/>
      <c r="K1" s="62"/>
      <c r="L1" s="62"/>
      <c r="M1" s="62"/>
      <c r="N1" s="63"/>
      <c r="O1" s="62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</row>
    <row r="2" spans="1:267" s="36" customFormat="1" ht="27" x14ac:dyDescent="0.3">
      <c r="A2" s="507"/>
      <c r="B2" s="508"/>
      <c r="C2" s="508"/>
      <c r="D2" s="56"/>
      <c r="E2" s="55"/>
      <c r="F2" s="55"/>
      <c r="G2" s="55"/>
      <c r="H2" s="55"/>
      <c r="I2" s="55"/>
      <c r="J2" s="55"/>
      <c r="K2" s="55"/>
      <c r="L2" s="55"/>
      <c r="M2" s="55"/>
      <c r="N2" s="64"/>
      <c r="O2" s="5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</row>
    <row r="3" spans="1:267" s="36" customFormat="1" ht="27" x14ac:dyDescent="0.3">
      <c r="A3" s="65"/>
      <c r="B3" s="1"/>
      <c r="C3" s="1"/>
      <c r="D3" s="56"/>
      <c r="E3" s="55"/>
      <c r="F3" s="55"/>
      <c r="G3" s="55"/>
      <c r="H3" s="55"/>
      <c r="I3" s="55"/>
      <c r="J3" s="55"/>
      <c r="K3" s="55"/>
      <c r="L3" s="55"/>
      <c r="M3" s="55"/>
      <c r="N3" s="64"/>
      <c r="O3" s="5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</row>
    <row r="4" spans="1:267" s="36" customFormat="1" ht="82.5" customHeight="1" x14ac:dyDescent="0.3">
      <c r="A4" s="509" t="s">
        <v>293</v>
      </c>
      <c r="B4" s="509"/>
      <c r="C4" s="509"/>
      <c r="D4" s="516" t="s">
        <v>6</v>
      </c>
      <c r="E4" s="517"/>
      <c r="F4" s="517"/>
      <c r="G4" s="517"/>
      <c r="H4" s="517"/>
      <c r="I4" s="517"/>
      <c r="J4" s="517"/>
      <c r="K4" s="517"/>
      <c r="L4" s="517"/>
      <c r="M4" s="517"/>
      <c r="N4" s="518"/>
      <c r="O4" s="213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</row>
    <row r="5" spans="1:267" s="36" customFormat="1" ht="98.25" customHeight="1" x14ac:dyDescent="0.3">
      <c r="A5" s="525" t="s">
        <v>294</v>
      </c>
      <c r="B5" s="525"/>
      <c r="C5" s="525"/>
      <c r="D5" s="516" t="s">
        <v>540</v>
      </c>
      <c r="E5" s="517"/>
      <c r="F5" s="517"/>
      <c r="G5" s="517"/>
      <c r="H5" s="517"/>
      <c r="I5" s="517"/>
      <c r="J5" s="517"/>
      <c r="K5" s="517"/>
      <c r="L5" s="517"/>
      <c r="M5" s="517"/>
      <c r="N5" s="518"/>
      <c r="O5" s="214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</row>
    <row r="6" spans="1:267" s="36" customFormat="1" ht="100.5" customHeight="1" x14ac:dyDescent="0.3">
      <c r="A6" s="526" t="s">
        <v>295</v>
      </c>
      <c r="B6" s="526"/>
      <c r="C6" s="526"/>
      <c r="D6" s="516" t="s">
        <v>541</v>
      </c>
      <c r="E6" s="517"/>
      <c r="F6" s="517"/>
      <c r="G6" s="517"/>
      <c r="H6" s="517"/>
      <c r="I6" s="517"/>
      <c r="J6" s="517"/>
      <c r="K6" s="517"/>
      <c r="L6" s="517"/>
      <c r="M6" s="517"/>
      <c r="N6" s="518"/>
      <c r="O6" s="171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</row>
    <row r="7" spans="1:267" s="36" customFormat="1" ht="54" customHeight="1" thickBot="1" x14ac:dyDescent="0.35">
      <c r="A7" s="541" t="s">
        <v>296</v>
      </c>
      <c r="B7" s="542"/>
      <c r="C7" s="331" t="s">
        <v>303</v>
      </c>
      <c r="D7" s="527" t="s">
        <v>297</v>
      </c>
      <c r="E7" s="522" t="s">
        <v>298</v>
      </c>
      <c r="F7" s="523"/>
      <c r="G7" s="523"/>
      <c r="H7" s="524"/>
      <c r="I7" s="537" t="s">
        <v>299</v>
      </c>
      <c r="J7" s="538"/>
      <c r="K7" s="538"/>
      <c r="L7" s="538"/>
      <c r="M7" s="539"/>
      <c r="N7" s="535" t="s">
        <v>300</v>
      </c>
      <c r="O7" s="536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5"/>
      <c r="DK7" s="35"/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  <c r="EA7" s="35"/>
      <c r="EB7" s="35"/>
      <c r="EC7" s="35"/>
      <c r="ED7" s="35"/>
      <c r="EE7" s="35"/>
      <c r="EF7" s="35"/>
      <c r="EG7" s="35"/>
      <c r="EH7" s="35"/>
      <c r="EI7" s="35"/>
      <c r="EJ7" s="35"/>
      <c r="EK7" s="35"/>
      <c r="EL7" s="35"/>
      <c r="EM7" s="35"/>
      <c r="EN7" s="35"/>
      <c r="EO7" s="35"/>
      <c r="EP7" s="35"/>
      <c r="EQ7" s="35"/>
      <c r="ER7" s="35"/>
      <c r="ES7" s="35"/>
      <c r="ET7" s="35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5"/>
      <c r="FK7" s="35"/>
      <c r="FL7" s="35"/>
      <c r="FM7" s="35"/>
      <c r="FN7" s="35"/>
      <c r="FO7" s="35"/>
      <c r="FP7" s="35"/>
      <c r="FQ7" s="35"/>
      <c r="FR7" s="35"/>
      <c r="FS7" s="35"/>
      <c r="FT7" s="35"/>
      <c r="FU7" s="35"/>
      <c r="FV7" s="35"/>
      <c r="FW7" s="35"/>
      <c r="FX7" s="35"/>
      <c r="FY7" s="35"/>
      <c r="FZ7" s="35"/>
      <c r="GA7" s="35"/>
      <c r="GB7" s="35"/>
      <c r="GC7" s="35"/>
      <c r="GD7" s="35"/>
      <c r="GE7" s="35"/>
      <c r="GF7" s="35"/>
      <c r="GG7" s="35"/>
      <c r="GH7" s="35"/>
      <c r="GI7" s="35"/>
      <c r="GJ7" s="35"/>
      <c r="GK7" s="35"/>
      <c r="GL7" s="35"/>
      <c r="GM7" s="35"/>
      <c r="GN7" s="35"/>
      <c r="GO7" s="35"/>
      <c r="GP7" s="35"/>
      <c r="GQ7" s="35"/>
      <c r="GR7" s="35"/>
      <c r="GS7" s="35"/>
      <c r="GT7" s="35"/>
      <c r="GU7" s="35"/>
      <c r="GV7" s="35"/>
      <c r="GW7" s="35"/>
      <c r="GX7" s="35"/>
      <c r="GY7" s="35"/>
      <c r="GZ7" s="35"/>
      <c r="HA7" s="35"/>
      <c r="HB7" s="35"/>
      <c r="HC7" s="35"/>
      <c r="HD7" s="35"/>
      <c r="HE7" s="35"/>
      <c r="HF7" s="35"/>
      <c r="HG7" s="35"/>
      <c r="HH7" s="35"/>
      <c r="HI7" s="35"/>
      <c r="HJ7" s="35"/>
      <c r="HK7" s="35"/>
      <c r="HL7" s="35"/>
      <c r="HM7" s="35"/>
      <c r="HN7" s="35"/>
      <c r="HO7" s="35"/>
      <c r="HP7" s="35"/>
      <c r="HQ7" s="35"/>
      <c r="HR7" s="35"/>
      <c r="HS7" s="35"/>
      <c r="HT7" s="35"/>
      <c r="HU7" s="35"/>
      <c r="HV7" s="35"/>
      <c r="HW7" s="35"/>
      <c r="HX7" s="35"/>
      <c r="HY7" s="35"/>
      <c r="HZ7" s="35"/>
      <c r="IA7" s="35"/>
      <c r="IB7" s="35"/>
      <c r="IC7" s="35"/>
      <c r="ID7" s="35"/>
      <c r="IE7" s="35"/>
      <c r="IF7" s="35"/>
      <c r="IG7" s="35"/>
      <c r="IH7" s="35"/>
      <c r="II7" s="35"/>
      <c r="IJ7" s="35"/>
      <c r="IK7" s="35"/>
      <c r="IL7" s="35"/>
      <c r="IM7" s="35"/>
      <c r="IN7" s="35"/>
      <c r="IO7" s="35"/>
      <c r="IP7" s="35"/>
      <c r="IQ7" s="35"/>
      <c r="IR7" s="35"/>
      <c r="IS7" s="35"/>
      <c r="IT7" s="35"/>
      <c r="IU7" s="35"/>
      <c r="IV7" s="35"/>
      <c r="IW7" s="35"/>
      <c r="IX7" s="35"/>
      <c r="IY7" s="35"/>
      <c r="IZ7" s="35"/>
      <c r="JA7" s="35"/>
      <c r="JB7" s="35"/>
      <c r="JC7" s="35"/>
      <c r="JD7" s="35"/>
      <c r="JE7" s="35"/>
      <c r="JF7" s="35"/>
      <c r="JG7" s="35"/>
    </row>
    <row r="8" spans="1:267" s="36" customFormat="1" ht="17.25" customHeight="1" thickTop="1" x14ac:dyDescent="0.3">
      <c r="A8" s="510" t="s">
        <v>301</v>
      </c>
      <c r="B8" s="512" t="s">
        <v>302</v>
      </c>
      <c r="C8" s="543" t="s">
        <v>312</v>
      </c>
      <c r="D8" s="527"/>
      <c r="E8" s="514" t="s">
        <v>244</v>
      </c>
      <c r="F8" s="521" t="s">
        <v>304</v>
      </c>
      <c r="G8" s="521" t="s">
        <v>305</v>
      </c>
      <c r="H8" s="521" t="s">
        <v>250</v>
      </c>
      <c r="I8" s="519" t="s">
        <v>306</v>
      </c>
      <c r="J8" s="147" t="s">
        <v>307</v>
      </c>
      <c r="K8" s="519" t="s">
        <v>299</v>
      </c>
      <c r="L8" s="519" t="s">
        <v>308</v>
      </c>
      <c r="M8" s="519" t="s">
        <v>309</v>
      </c>
      <c r="N8" s="532" t="s">
        <v>310</v>
      </c>
      <c r="O8" s="532" t="s">
        <v>311</v>
      </c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  <c r="IY8" s="35"/>
      <c r="IZ8" s="35"/>
      <c r="JA8" s="35"/>
      <c r="JB8" s="35"/>
      <c r="JC8" s="35"/>
      <c r="JD8" s="35"/>
      <c r="JE8" s="35"/>
      <c r="JF8" s="35"/>
      <c r="JG8" s="35"/>
    </row>
    <row r="9" spans="1:267" s="38" customFormat="1" ht="81.75" customHeight="1" thickBot="1" x14ac:dyDescent="0.35">
      <c r="A9" s="511"/>
      <c r="B9" s="513"/>
      <c r="C9" s="544"/>
      <c r="D9" s="527"/>
      <c r="E9" s="515"/>
      <c r="F9" s="520"/>
      <c r="G9" s="520"/>
      <c r="H9" s="520"/>
      <c r="I9" s="520"/>
      <c r="J9" s="146" t="s">
        <v>313</v>
      </c>
      <c r="K9" s="520" t="s">
        <v>314</v>
      </c>
      <c r="L9" s="520"/>
      <c r="M9" s="520" t="s">
        <v>314</v>
      </c>
      <c r="N9" s="534"/>
      <c r="O9" s="533"/>
      <c r="P9" s="35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  <c r="IO9" s="37"/>
      <c r="IP9" s="37"/>
      <c r="IQ9" s="37"/>
      <c r="IR9" s="37"/>
      <c r="IS9" s="37"/>
      <c r="IT9" s="37"/>
      <c r="IU9" s="37"/>
      <c r="IV9" s="37"/>
      <c r="IW9" s="37"/>
      <c r="IX9" s="37"/>
      <c r="IY9" s="37"/>
      <c r="IZ9" s="37"/>
      <c r="JA9" s="37"/>
      <c r="JB9" s="37"/>
      <c r="JC9" s="37"/>
      <c r="JD9" s="37"/>
      <c r="JE9" s="37"/>
      <c r="JF9" s="37"/>
      <c r="JG9" s="37"/>
    </row>
    <row r="10" spans="1:267" ht="36" customHeight="1" x14ac:dyDescent="0.3">
      <c r="A10" s="466">
        <v>1</v>
      </c>
      <c r="B10" s="531" t="s">
        <v>315</v>
      </c>
      <c r="C10" s="528" t="s">
        <v>316</v>
      </c>
      <c r="D10" s="176" t="s">
        <v>317</v>
      </c>
      <c r="E10" s="502">
        <v>50000</v>
      </c>
      <c r="F10" s="502">
        <v>20000</v>
      </c>
      <c r="G10" s="503">
        <f>+F10/E10</f>
        <v>0.4</v>
      </c>
      <c r="H10" s="504" t="str">
        <f>CONCATENATE(IF(G10&lt;='8- Políticas de Administración '!$D$6,'8- Políticas de Administración '!$B$6,IF(G10&lt;='8- Políticas de Administración '!$D$7,'8- Políticas de Administración '!$B$7,IF(G10&lt;='8- Políticas de Administración '!$D$8,'8- Políticas de Administración '!$B$8,IF(G10&lt;='8- Políticas de Administración '!$D$9,'8- Políticas de Administración '!$B$9,IF(G10&lt;='8- Políticas de Administración '!$D$10,'8- Políticas de Administración '!$B$10,"Probabilidad no valida")))))," - ",VLOOKUP(IF(G10&lt;='8- Políticas de Administración '!$D$6,'8- Políticas de Administración '!$B$6,IF(G10&lt;='8- Políticas de Administración '!$D$7,'8- Políticas de Administración '!$B$7,IF(G10&lt;='8- Políticas de Administración '!$D$8,'8- Políticas de Administración '!$B$8,IF(G10&lt;='8- Políticas de Administración '!$D$9,'8- Políticas de Administración '!$B$9,IF(G10&lt;='8- Políticas de Administración '!$D$10,'8- Políticas de Administración '!$B$10,"Probabilidad no valida"))))),'8- Políticas de Administración '!$B$6:$F$10,5,FALSE))</f>
        <v>Alta - 4</v>
      </c>
      <c r="I10" s="177" t="s">
        <v>318</v>
      </c>
      <c r="J10" s="190" t="s">
        <v>319</v>
      </c>
      <c r="K10" s="177" t="str">
        <f>IFERROR(CONCATENATE(INDEX('8- Políticas de Administración '!$B$16:$F$53,MATCH('5- Identificación de Riesgos'!J10,'8- Políticas de Administración '!$C$16:$C$54,0),1)," - ",L10),"")</f>
        <v>Mayor - 4</v>
      </c>
      <c r="L10" s="217">
        <f>IFERROR(VLOOKUP(INDEX('8- Políticas de Administración '!$B$16:$F$63,MATCH('5- Identificación de Riesgos'!J10,'8- Políticas de Administración '!$C$16:$C$64,0),1),'8- Políticas de Administración '!$B$16:$F$64,5,FALSE),"")</f>
        <v>4</v>
      </c>
      <c r="M10" s="484" t="str">
        <f>IFERROR(CONCATENATE(INDEX('8- Políticas de Administración '!$B$16:$F$53,MATCH(ROUND(AVERAGE(L10:L19),0),'8- Políticas de Administración '!$F$16:$F$53,0),1)," - ",ROUND(AVERAGE(L10:L19),0)),"")</f>
        <v>Menor - 2</v>
      </c>
      <c r="N10" s="501" t="str">
        <f>IFERROR(CONCATENATE(VLOOKUP((LEFT(H10,LEN(H10)-4)&amp;LEFT(M10,LEN(M10)-4)),'9- Matriz de Calor '!$D$18:$E$42,2,0)," - ",RIGHT(H10,1)*RIGHT(M10,1)),"")</f>
        <v>Moderado - 8</v>
      </c>
      <c r="O10" s="540">
        <f>RIGHT(H10,1)*RIGHT(M10,1)</f>
        <v>8</v>
      </c>
      <c r="P10" s="35"/>
    </row>
    <row r="11" spans="1:267" ht="45" customHeight="1" x14ac:dyDescent="0.3">
      <c r="A11" s="467"/>
      <c r="B11" s="473"/>
      <c r="C11" s="529"/>
      <c r="D11" s="186" t="s">
        <v>320</v>
      </c>
      <c r="E11" s="496"/>
      <c r="F11" s="496"/>
      <c r="G11" s="479"/>
      <c r="H11" s="482"/>
      <c r="I11" s="178" t="s">
        <v>321</v>
      </c>
      <c r="J11" s="117" t="s">
        <v>322</v>
      </c>
      <c r="K11" s="178" t="str">
        <f>IFERROR(CONCATENATE(INDEX('8- Políticas de Administración '!$B$16:$F$53,MATCH('5- Identificación de Riesgos'!J11,'8- Políticas de Administración '!$C$16:$C$54,0),1)," - ",L11),"")</f>
        <v>Moderado - 3</v>
      </c>
      <c r="L11" s="215">
        <f>IFERROR(VLOOKUP(INDEX('8- Políticas de Administración '!$B$16:$F$63,MATCH('5- Identificación de Riesgos'!J11,'8- Políticas de Administración '!$C$16:$C$64,0),1),'8- Políticas de Administración '!$B$16:$F$64,5,FALSE),"")</f>
        <v>3</v>
      </c>
      <c r="M11" s="485"/>
      <c r="N11" s="488"/>
      <c r="O11" s="540"/>
      <c r="P11" s="35"/>
    </row>
    <row r="12" spans="1:267" ht="45" customHeight="1" x14ac:dyDescent="0.3">
      <c r="A12" s="467"/>
      <c r="B12" s="473"/>
      <c r="C12" s="529"/>
      <c r="D12" s="187" t="s">
        <v>323</v>
      </c>
      <c r="E12" s="496"/>
      <c r="F12" s="496"/>
      <c r="G12" s="479"/>
      <c r="H12" s="482"/>
      <c r="I12" s="178" t="s">
        <v>324</v>
      </c>
      <c r="J12" s="350" t="s">
        <v>325</v>
      </c>
      <c r="K12" s="178" t="str">
        <f>IFERROR(CONCATENATE(INDEX('8- Políticas de Administración '!$B$16:$F$53,MATCH('5- Identificación de Riesgos'!J12,'8- Políticas de Administración '!$C$16:$C$54,0),1)," - ",L12),"")</f>
        <v>Leve - 1</v>
      </c>
      <c r="L12" s="215">
        <f>IFERROR(VLOOKUP(INDEX('8- Políticas de Administración '!$B$16:$F$63,MATCH('5- Identificación de Riesgos'!J12,'8- Políticas de Administración '!$C$16:$C$64,0),1),'8- Políticas de Administración '!$B$16:$F$64,5,FALSE),"")</f>
        <v>1</v>
      </c>
      <c r="M12" s="485"/>
      <c r="N12" s="488"/>
      <c r="O12" s="540"/>
      <c r="P12" s="35"/>
    </row>
    <row r="13" spans="1:267" ht="45" customHeight="1" x14ac:dyDescent="0.3">
      <c r="A13" s="467"/>
      <c r="B13" s="473"/>
      <c r="C13" s="529"/>
      <c r="D13" s="187" t="s">
        <v>326</v>
      </c>
      <c r="E13" s="496"/>
      <c r="F13" s="496"/>
      <c r="G13" s="479"/>
      <c r="H13" s="482"/>
      <c r="I13" s="178" t="s">
        <v>324</v>
      </c>
      <c r="J13" s="350" t="s">
        <v>325</v>
      </c>
      <c r="K13" s="178" t="str">
        <f>IFERROR(CONCATENATE(INDEX('8- Políticas de Administración '!$B$16:$F$53,MATCH('5- Identificación de Riesgos'!J13,'8- Políticas de Administración '!$C$16:$C$54,0),1)," - ",L13),"")</f>
        <v>Leve - 1</v>
      </c>
      <c r="L13" s="215">
        <f>IFERROR(VLOOKUP(INDEX('8- Políticas de Administración '!$B$16:$F$63,MATCH('5- Identificación de Riesgos'!J13,'8- Políticas de Administración '!$C$16:$C$64,0),1),'8- Políticas de Administración '!$B$16:$F$64,5,FALSE),"")</f>
        <v>1</v>
      </c>
      <c r="M13" s="485"/>
      <c r="N13" s="488"/>
      <c r="O13" s="540"/>
      <c r="P13" s="35"/>
    </row>
    <row r="14" spans="1:267" ht="29.25" customHeight="1" x14ac:dyDescent="0.3">
      <c r="A14" s="467"/>
      <c r="B14" s="473"/>
      <c r="C14" s="529"/>
      <c r="D14" s="186" t="s">
        <v>327</v>
      </c>
      <c r="E14" s="496"/>
      <c r="F14" s="496"/>
      <c r="G14" s="479"/>
      <c r="H14" s="482"/>
      <c r="I14" s="178"/>
      <c r="J14" s="117"/>
      <c r="K14" s="178" t="str">
        <f>IFERROR(CONCATENATE(INDEX('8- Políticas de Administración '!$B$16:$F$53,MATCH('5- Identificación de Riesgos'!J14,'8- Políticas de Administración '!$C$16:$C$54,0),1)," - ",L14),"")</f>
        <v/>
      </c>
      <c r="L14" s="215" t="str">
        <f>IFERROR(VLOOKUP(INDEX('8- Políticas de Administración '!$B$16:$F$63,MATCH('5- Identificación de Riesgos'!J14,'8- Políticas de Administración '!$C$16:$C$64,0),1),'8- Políticas de Administración '!$B$16:$F$64,5,FALSE),"")</f>
        <v/>
      </c>
      <c r="M14" s="485"/>
      <c r="N14" s="488"/>
      <c r="O14" s="540"/>
      <c r="P14" s="35"/>
    </row>
    <row r="15" spans="1:267" ht="17.25" customHeight="1" x14ac:dyDescent="0.3">
      <c r="A15" s="467"/>
      <c r="B15" s="473"/>
      <c r="C15" s="529"/>
      <c r="D15" s="186"/>
      <c r="E15" s="496"/>
      <c r="F15" s="496"/>
      <c r="G15" s="479"/>
      <c r="H15" s="482"/>
      <c r="I15" s="178"/>
      <c r="J15" s="117"/>
      <c r="K15" s="178" t="str">
        <f>IFERROR(CONCATENATE(INDEX('8- Políticas de Administración '!$B$16:$F$53,MATCH('5- Identificación de Riesgos'!J15,'8- Políticas de Administración '!$C$16:$C$54,0),1)," - ",L15),"")</f>
        <v/>
      </c>
      <c r="L15" s="215" t="str">
        <f>IFERROR(VLOOKUP(INDEX('8- Políticas de Administración '!$B$16:$F$63,MATCH('5- Identificación de Riesgos'!J15,'8- Políticas de Administración '!$C$16:$C$64,0),1),'8- Políticas de Administración '!$B$16:$F$64,5,FALSE),"")</f>
        <v/>
      </c>
      <c r="M15" s="485"/>
      <c r="N15" s="488"/>
      <c r="O15" s="540"/>
      <c r="P15" s="35"/>
    </row>
    <row r="16" spans="1:267" ht="16.5" x14ac:dyDescent="0.3">
      <c r="A16" s="467"/>
      <c r="B16" s="473"/>
      <c r="C16" s="529"/>
      <c r="D16" s="186"/>
      <c r="E16" s="496"/>
      <c r="F16" s="496"/>
      <c r="G16" s="479"/>
      <c r="H16" s="482"/>
      <c r="I16" s="178"/>
      <c r="J16" s="117"/>
      <c r="K16" s="178" t="str">
        <f>IFERROR(CONCATENATE(INDEX('8- Políticas de Administración '!$B$16:$F$53,MATCH('5- Identificación de Riesgos'!J16,'8- Políticas de Administración '!$C$16:$C$54,0),1)," - ",L16),"")</f>
        <v/>
      </c>
      <c r="L16" s="215" t="str">
        <f>IFERROR(VLOOKUP(INDEX('8- Políticas de Administración '!$B$16:$F$63,MATCH('5- Identificación de Riesgos'!J16,'8- Políticas de Administración '!$C$16:$C$64,0),1),'8- Políticas de Administración '!$B$16:$F$64,5,FALSE),"")</f>
        <v/>
      </c>
      <c r="M16" s="485"/>
      <c r="N16" s="488"/>
      <c r="O16" s="540"/>
      <c r="P16" s="35"/>
    </row>
    <row r="17" spans="1:16" ht="16.5" x14ac:dyDescent="0.3">
      <c r="A17" s="467"/>
      <c r="B17" s="473"/>
      <c r="C17" s="529"/>
      <c r="D17" s="186"/>
      <c r="E17" s="496"/>
      <c r="F17" s="496"/>
      <c r="G17" s="479"/>
      <c r="H17" s="482"/>
      <c r="I17" s="178"/>
      <c r="J17" s="117"/>
      <c r="K17" s="178" t="str">
        <f>IFERROR(CONCATENATE(INDEX('8- Políticas de Administración '!$B$16:$F$53,MATCH('5- Identificación de Riesgos'!J17,'8- Políticas de Administración '!$C$16:$C$54,0),1)," - ",L17),"")</f>
        <v/>
      </c>
      <c r="L17" s="215" t="str">
        <f>IFERROR(VLOOKUP(INDEX('8- Políticas de Administración '!$B$16:$F$63,MATCH('5- Identificación de Riesgos'!J17,'8- Políticas de Administración '!$C$16:$C$64,0),1),'8- Políticas de Administración '!$B$16:$F$64,5,FALSE),"")</f>
        <v/>
      </c>
      <c r="M17" s="485"/>
      <c r="N17" s="488"/>
      <c r="O17" s="540"/>
      <c r="P17" s="35"/>
    </row>
    <row r="18" spans="1:16" ht="16.5" x14ac:dyDescent="0.3">
      <c r="A18" s="467"/>
      <c r="B18" s="473"/>
      <c r="C18" s="529"/>
      <c r="D18" s="186"/>
      <c r="E18" s="496"/>
      <c r="F18" s="496"/>
      <c r="G18" s="479"/>
      <c r="H18" s="482"/>
      <c r="I18" s="178"/>
      <c r="J18" s="117"/>
      <c r="K18" s="178" t="str">
        <f>IFERROR(CONCATENATE(INDEX('8- Políticas de Administración '!$B$16:$F$53,MATCH('5- Identificación de Riesgos'!J18,'8- Políticas de Administración '!$C$16:$C$54,0),1)," - ",L18),"")</f>
        <v/>
      </c>
      <c r="L18" s="215" t="str">
        <f>IFERROR(VLOOKUP(INDEX('8- Políticas de Administración '!$B$16:$F$63,MATCH('5- Identificación de Riesgos'!J18,'8- Políticas de Administración '!$C$16:$C$64,0),1),'8- Políticas de Administración '!$B$16:$F$64,5,FALSE),"")</f>
        <v/>
      </c>
      <c r="M18" s="485"/>
      <c r="N18" s="488"/>
      <c r="O18" s="540"/>
      <c r="P18" s="35"/>
    </row>
    <row r="19" spans="1:16" ht="16.5" x14ac:dyDescent="0.3">
      <c r="A19" s="468"/>
      <c r="B19" s="474"/>
      <c r="C19" s="530"/>
      <c r="D19" s="188"/>
      <c r="E19" s="497"/>
      <c r="F19" s="497"/>
      <c r="G19" s="480"/>
      <c r="H19" s="483"/>
      <c r="I19" s="179"/>
      <c r="J19" s="191"/>
      <c r="K19" s="179" t="str">
        <f>IFERROR(CONCATENATE(INDEX('8- Políticas de Administración '!$B$16:$F$53,MATCH('5- Identificación de Riesgos'!J19,'8- Políticas de Administración '!$C$16:$C$54,0),1)," - ",L19),"")</f>
        <v/>
      </c>
      <c r="L19" s="216" t="str">
        <f>IFERROR(VLOOKUP(INDEX('8- Políticas de Administración '!$B$16:$F$63,MATCH('5- Identificación de Riesgos'!J19,'8- Políticas de Administración '!$C$16:$C$64,0),1),'8- Políticas de Administración '!$B$16:$F$64,5,FALSE),"")</f>
        <v/>
      </c>
      <c r="M19" s="486"/>
      <c r="N19" s="489"/>
      <c r="O19" s="540"/>
      <c r="P19" s="35"/>
    </row>
    <row r="20" spans="1:16" ht="45.75" thickBot="1" x14ac:dyDescent="0.3">
      <c r="A20" s="466">
        <v>2</v>
      </c>
      <c r="B20" s="472" t="s">
        <v>328</v>
      </c>
      <c r="C20" s="498" t="s">
        <v>329</v>
      </c>
      <c r="D20" s="322" t="s">
        <v>330</v>
      </c>
      <c r="E20" s="502">
        <v>50000</v>
      </c>
      <c r="F20" s="502">
        <v>20000</v>
      </c>
      <c r="G20" s="503">
        <f t="shared" ref="G20" si="0">+F20/E20</f>
        <v>0.4</v>
      </c>
      <c r="H20" s="504" t="str">
        <f>CONCATENATE(IF(G20&lt;='8- Políticas de Administración '!$D$6,'8- Políticas de Administración '!$B$6,IF(G20&lt;='8- Políticas de Administración '!$D$7,'8- Políticas de Administración '!$B$7,IF(G20&lt;='8- Políticas de Administración '!$D$8,'8- Políticas de Administración '!$B$8,IF(G20&lt;='8- Políticas de Administración '!$D$9,'8- Políticas de Administración '!$B$9,IF(G20&lt;='8- Políticas de Administración '!$D$10,'8- Políticas de Administración '!$B$10,"Probabilidad no valida")))))," - ",VLOOKUP(IF(G20&lt;='8- Políticas de Administración '!$D$6,'8- Políticas de Administración '!$B$6,IF(G20&lt;='8- Políticas de Administración '!$D$7,'8- Políticas de Administración '!$B$7,IF(G20&lt;='8- Políticas de Administración '!$D$8,'8- Políticas de Administración '!$B$8,IF(G20&lt;='8- Políticas de Administración '!$D$9,'8- Políticas de Administración '!$B$9,IF(G20&lt;='8- Políticas de Administración '!$D$10,'8- Políticas de Administración '!$B$10,"Probabilidad no valida"))))),'8- Políticas de Administración '!$B$6:$F$10,5,FALSE))</f>
        <v>Alta - 4</v>
      </c>
      <c r="I20" s="177" t="s">
        <v>318</v>
      </c>
      <c r="J20" s="190" t="s">
        <v>331</v>
      </c>
      <c r="K20" s="177" t="str">
        <f>IFERROR(CONCATENATE(INDEX('8- Políticas de Administración '!$B$16:$F$53,MATCH('5- Identificación de Riesgos'!J20,'8- Políticas de Administración '!$C$16:$C$54,0),1)," - ",L20),"")</f>
        <v>Menor - 2</v>
      </c>
      <c r="L20" s="217">
        <f>IFERROR(VLOOKUP(INDEX('8- Políticas de Administración '!$B$16:$F$63,MATCH('5- Identificación de Riesgos'!J20,'8- Políticas de Administración '!$C$16:$C$64,0),1),'8- Políticas de Administración '!$B$16:$F$64,5,FALSE),"")</f>
        <v>2</v>
      </c>
      <c r="M20" s="484" t="str">
        <f>IFERROR(CONCATENATE(INDEX('8- Políticas de Administración '!$B$16:$F$53,MATCH(ROUND(AVERAGE(L20:L29),0),'8- Políticas de Administración '!$F$16:$F$53,0),1)," - ",ROUND(AVERAGE(L20:L29),0)),"")</f>
        <v>Moderado - 3</v>
      </c>
      <c r="N20" s="501" t="str">
        <f>IFERROR(CONCATENATE(VLOOKUP((LEFT(H20,LEN(H20)-4)&amp;LEFT(M20,LEN(M20)-4)),'9- Matriz de Calor '!$D$18:$E$42,2,0)," - ",RIGHT(H20,1)*RIGHT(M20,1)),"")</f>
        <v>Alto - 12</v>
      </c>
      <c r="O20" s="540">
        <f>RIGHT(H20,1)*RIGHT(M20,1)</f>
        <v>12</v>
      </c>
    </row>
    <row r="21" spans="1:16" ht="51.75" customHeight="1" thickBot="1" x14ac:dyDescent="0.3">
      <c r="A21" s="467"/>
      <c r="B21" s="473"/>
      <c r="C21" s="499"/>
      <c r="D21" s="322" t="s">
        <v>332</v>
      </c>
      <c r="E21" s="496"/>
      <c r="F21" s="496"/>
      <c r="G21" s="479"/>
      <c r="H21" s="482"/>
      <c r="I21" s="178"/>
      <c r="J21" s="350"/>
      <c r="K21" s="177" t="str">
        <f>IFERROR(CONCATENATE(INDEX('8- Políticas de Administración '!$B$16:$F$53,MATCH('5- Identificación de Riesgos'!J21,'8- Políticas de Administración '!$C$16:$C$54,0),1)," - ",L21),"")</f>
        <v/>
      </c>
      <c r="L21" s="215" t="str">
        <f>IFERROR(VLOOKUP(INDEX('8- Políticas de Administración '!$B$16:$F$63,MATCH('5- Identificación de Riesgos'!J21,'8- Políticas de Administración '!$C$16:$C$64,0),1),'8- Políticas de Administración '!$B$16:$F$64,5,FALSE),"")</f>
        <v/>
      </c>
      <c r="M21" s="485"/>
      <c r="N21" s="488"/>
      <c r="O21" s="540"/>
    </row>
    <row r="22" spans="1:16" ht="48" customHeight="1" x14ac:dyDescent="0.25">
      <c r="A22" s="467"/>
      <c r="B22" s="473"/>
      <c r="C22" s="499"/>
      <c r="D22" s="322" t="s">
        <v>333</v>
      </c>
      <c r="E22" s="496"/>
      <c r="F22" s="496"/>
      <c r="G22" s="479"/>
      <c r="H22" s="482"/>
      <c r="I22" s="178" t="s">
        <v>324</v>
      </c>
      <c r="J22" s="117" t="s">
        <v>334</v>
      </c>
      <c r="K22" s="177" t="str">
        <f>IFERROR(CONCATENATE(INDEX('8- Políticas de Administración '!$B$16:$F$53,MATCH('5- Identificación de Riesgos'!J22,'8- Políticas de Administración '!$C$16:$C$54,0),1)," - ",L22),"")</f>
        <v>Menor - 2</v>
      </c>
      <c r="L22" s="215">
        <f>IFERROR(VLOOKUP(INDEX('8- Políticas de Administración '!$B$16:$F$63,MATCH('5- Identificación de Riesgos'!J22,'8- Políticas de Administración '!$C$16:$C$64,0),1),'8- Políticas de Administración '!$B$16:$F$64,5,FALSE),"")</f>
        <v>2</v>
      </c>
      <c r="M22" s="485"/>
      <c r="N22" s="488"/>
      <c r="O22" s="540"/>
    </row>
    <row r="23" spans="1:16" ht="47.25" customHeight="1" x14ac:dyDescent="0.25">
      <c r="A23" s="467"/>
      <c r="B23" s="473"/>
      <c r="C23" s="499"/>
      <c r="D23" s="323" t="s">
        <v>335</v>
      </c>
      <c r="E23" s="496"/>
      <c r="F23" s="496"/>
      <c r="G23" s="479"/>
      <c r="H23" s="482"/>
      <c r="I23" s="178" t="s">
        <v>321</v>
      </c>
      <c r="J23" s="350" t="s">
        <v>336</v>
      </c>
      <c r="K23" s="178" t="str">
        <f>IFERROR(CONCATENATE(INDEX('8- Políticas de Administración '!$B$16:$F$53,MATCH('5- Identificación de Riesgos'!J23,'8- Políticas de Administración '!$C$16:$C$54,0),1)," - ",L23),"")</f>
        <v>Mayor - 4</v>
      </c>
      <c r="L23" s="215">
        <f>IFERROR(VLOOKUP(INDEX('8- Políticas de Administración '!$B$16:$F$63,MATCH('5- Identificación de Riesgos'!J23,'8- Políticas de Administración '!$C$16:$C$64,0),1),'8- Políticas de Administración '!$B$16:$F$64,5,FALSE),"")</f>
        <v>4</v>
      </c>
      <c r="M23" s="485"/>
      <c r="N23" s="488"/>
      <c r="O23" s="540"/>
    </row>
    <row r="24" spans="1:16" ht="47.25" customHeight="1" x14ac:dyDescent="0.25">
      <c r="A24" s="467"/>
      <c r="B24" s="473"/>
      <c r="C24" s="499"/>
      <c r="D24" s="322" t="s">
        <v>337</v>
      </c>
      <c r="E24" s="496"/>
      <c r="F24" s="496"/>
      <c r="G24" s="479"/>
      <c r="H24" s="482"/>
      <c r="I24" s="178"/>
      <c r="J24" s="117"/>
      <c r="K24" s="178" t="str">
        <f>IFERROR(CONCATENATE(INDEX('8- Políticas de Administración '!$B$16:$F$53,MATCH('5- Identificación de Riesgos'!J24,'8- Políticas de Administración '!$C$16:$C$54,0),1)," - ",L24),"")</f>
        <v/>
      </c>
      <c r="L24" s="215" t="str">
        <f>IFERROR(VLOOKUP(INDEX('8- Políticas de Administración '!$B$16:$F$63,MATCH('5- Identificación de Riesgos'!J24,'8- Políticas de Administración '!$C$16:$C$64,0),1),'8- Políticas de Administración '!$B$16:$F$64,5,FALSE),"")</f>
        <v/>
      </c>
      <c r="M24" s="485"/>
      <c r="N24" s="488"/>
      <c r="O24" s="540"/>
    </row>
    <row r="25" spans="1:16" ht="20.25" customHeight="1" x14ac:dyDescent="0.25">
      <c r="A25" s="467"/>
      <c r="B25" s="473"/>
      <c r="C25" s="499"/>
      <c r="D25" s="322" t="s">
        <v>338</v>
      </c>
      <c r="E25" s="496"/>
      <c r="F25" s="496"/>
      <c r="G25" s="479"/>
      <c r="H25" s="482"/>
      <c r="I25" s="178"/>
      <c r="J25" s="117"/>
      <c r="K25" s="178" t="str">
        <f>IFERROR(CONCATENATE(INDEX('8- Políticas de Administración '!$B$16:$F$53,MATCH('5- Identificación de Riesgos'!J25,'8- Políticas de Administración '!$C$16:$C$54,0),1)," - ",L25),"")</f>
        <v/>
      </c>
      <c r="L25" s="215" t="str">
        <f>IFERROR(VLOOKUP(INDEX('8- Políticas de Administración '!$B$16:$F$63,MATCH('5- Identificación de Riesgos'!J25,'8- Políticas de Administración '!$C$16:$C$64,0),1),'8- Políticas de Administración '!$B$16:$F$64,5,FALSE),"")</f>
        <v/>
      </c>
      <c r="M25" s="485"/>
      <c r="N25" s="488"/>
      <c r="O25" s="540"/>
    </row>
    <row r="26" spans="1:16" x14ac:dyDescent="0.25">
      <c r="A26" s="467"/>
      <c r="B26" s="473"/>
      <c r="C26" s="499"/>
      <c r="D26" s="324"/>
      <c r="E26" s="496"/>
      <c r="F26" s="496"/>
      <c r="G26" s="479"/>
      <c r="H26" s="482"/>
      <c r="I26" s="178"/>
      <c r="J26" s="117"/>
      <c r="K26" s="178" t="str">
        <f>IFERROR(CONCATENATE(INDEX('8- Políticas de Administración '!$B$16:$F$53,MATCH('5- Identificación de Riesgos'!J26,'8- Políticas de Administración '!$C$16:$C$54,0),1)," - ",L26),"")</f>
        <v/>
      </c>
      <c r="L26" s="215" t="str">
        <f>IFERROR(VLOOKUP(INDEX('8- Políticas de Administración '!$B$16:$F$63,MATCH('5- Identificación de Riesgos'!J26,'8- Políticas de Administración '!$C$16:$C$64,0),1),'8- Políticas de Administración '!$B$16:$F$64,5,FALSE),"")</f>
        <v/>
      </c>
      <c r="M26" s="485"/>
      <c r="N26" s="488"/>
      <c r="O26" s="540"/>
    </row>
    <row r="27" spans="1:16" x14ac:dyDescent="0.25">
      <c r="A27" s="467"/>
      <c r="B27" s="473"/>
      <c r="C27" s="499"/>
      <c r="D27" s="322"/>
      <c r="E27" s="496"/>
      <c r="F27" s="496"/>
      <c r="G27" s="479"/>
      <c r="H27" s="482"/>
      <c r="I27" s="178"/>
      <c r="J27" s="117"/>
      <c r="K27" s="178" t="str">
        <f>IFERROR(CONCATENATE(INDEX('8- Políticas de Administración '!$B$16:$F$53,MATCH('5- Identificación de Riesgos'!J27,'8- Políticas de Administración '!$C$16:$C$54,0),1)," - ",L27),"")</f>
        <v/>
      </c>
      <c r="L27" s="215" t="str">
        <f>IFERROR(VLOOKUP(INDEX('8- Políticas de Administración '!$B$16:$F$63,MATCH('5- Identificación de Riesgos'!J27,'8- Políticas de Administración '!$C$16:$C$64,0),1),'8- Políticas de Administración '!$B$16:$F$64,5,FALSE),"")</f>
        <v/>
      </c>
      <c r="M27" s="485"/>
      <c r="N27" s="488"/>
      <c r="O27" s="540"/>
    </row>
    <row r="28" spans="1:16" x14ac:dyDescent="0.25">
      <c r="A28" s="467"/>
      <c r="B28" s="473"/>
      <c r="C28" s="499"/>
      <c r="D28" s="324"/>
      <c r="E28" s="496"/>
      <c r="F28" s="496"/>
      <c r="G28" s="479"/>
      <c r="H28" s="482"/>
      <c r="I28" s="178"/>
      <c r="J28" s="117"/>
      <c r="K28" s="178" t="str">
        <f>IFERROR(CONCATENATE(INDEX('8- Políticas de Administración '!$B$16:$F$53,MATCH('5- Identificación de Riesgos'!J28,'8- Políticas de Administración '!$C$16:$C$54,0),1)," - ",L28),"")</f>
        <v/>
      </c>
      <c r="L28" s="215" t="str">
        <f>IFERROR(VLOOKUP(INDEX('8- Políticas de Administración '!$B$16:$F$63,MATCH('5- Identificación de Riesgos'!J28,'8- Políticas de Administración '!$C$16:$C$64,0),1),'8- Políticas de Administración '!$B$16:$F$64,5,FALSE),"")</f>
        <v/>
      </c>
      <c r="M28" s="485"/>
      <c r="N28" s="488"/>
      <c r="O28" s="540"/>
    </row>
    <row r="29" spans="1:16" ht="15.75" thickBot="1" x14ac:dyDescent="0.3">
      <c r="A29" s="468"/>
      <c r="B29" s="474"/>
      <c r="C29" s="500"/>
      <c r="D29" s="325"/>
      <c r="E29" s="497"/>
      <c r="F29" s="497"/>
      <c r="G29" s="480"/>
      <c r="H29" s="483"/>
      <c r="I29" s="179"/>
      <c r="J29" s="191"/>
      <c r="K29" s="179" t="str">
        <f>IFERROR(CONCATENATE(INDEX('8- Políticas de Administración '!$B$16:$F$53,MATCH('5- Identificación de Riesgos'!J29,'8- Políticas de Administración '!$C$16:$C$54,0),1)," - ",L29),"")</f>
        <v/>
      </c>
      <c r="L29" s="216" t="str">
        <f>IFERROR(VLOOKUP(INDEX('8- Políticas de Administración '!$B$16:$F$63,MATCH('5- Identificación de Riesgos'!J29,'8- Políticas de Administración '!$C$16:$C$64,0),1),'8- Políticas de Administración '!$B$16:$F$64,5,FALSE),"")</f>
        <v/>
      </c>
      <c r="M29" s="486"/>
      <c r="N29" s="489"/>
      <c r="O29" s="540"/>
    </row>
    <row r="30" spans="1:16" s="225" customFormat="1" ht="42.75" customHeight="1" x14ac:dyDescent="0.25">
      <c r="A30" s="466">
        <v>3</v>
      </c>
      <c r="B30" s="472" t="s">
        <v>339</v>
      </c>
      <c r="C30" s="475" t="s">
        <v>340</v>
      </c>
      <c r="D30" s="228" t="s">
        <v>341</v>
      </c>
      <c r="E30" s="545">
        <v>50000</v>
      </c>
      <c r="F30" s="545">
        <v>1000</v>
      </c>
      <c r="G30" s="503">
        <f t="shared" ref="G30" si="1">+F30/E30</f>
        <v>0.02</v>
      </c>
      <c r="H30" s="504" t="str">
        <f>CONCATENATE(IF(G30&lt;='8- Políticas de Administración '!$D$6,'8- Políticas de Administración '!$B$6,IF(G30&lt;='8- Políticas de Administración '!$D$7,'8- Políticas de Administración '!$B$7,IF(G30&lt;='8- Políticas de Administración '!$D$8,'8- Políticas de Administración '!$B$8,IF(G30&lt;='8- Políticas de Administración '!$D$9,'8- Políticas de Administración '!$B$9,IF(G30&lt;='8- Políticas de Administración '!$D$10,'8- Políticas de Administración '!$B$10,"Probabilidad no valida")))))," - ",VLOOKUP(IF(G30&lt;='8- Políticas de Administración '!$D$6,'8- Políticas de Administración '!$B$6,IF(G30&lt;='8- Políticas de Administración '!$D$7,'8- Políticas de Administración '!$B$7,IF(G30&lt;='8- Políticas de Administración '!$D$8,'8- Políticas de Administración '!$B$8,IF(G30&lt;='8- Políticas de Administración '!$D$9,'8- Políticas de Administración '!$B$9,IF(G30&lt;='8- Políticas de Administración '!$D$10,'8- Políticas de Administración '!$B$10,"Probabilidad no valida"))))),'8- Políticas de Administración '!$B$6:$F$10,5,FALSE))</f>
        <v>Muy Baja - 1</v>
      </c>
      <c r="I30" s="180" t="s">
        <v>318</v>
      </c>
      <c r="J30" s="341" t="s">
        <v>342</v>
      </c>
      <c r="K30" s="180" t="str">
        <f>IFERROR(CONCATENATE(INDEX('8- Políticas de Administración '!$B$16:$F$53,MATCH('5- Identificación de Riesgos'!J30,'8- Políticas de Administración '!$C$16:$C$54,0),1)," - ",L30),"")</f>
        <v>Leve - 2</v>
      </c>
      <c r="L30" s="226">
        <v>2</v>
      </c>
      <c r="M30" s="484" t="str">
        <f>IFERROR(CONCATENATE(INDEX('8- Políticas de Administración '!$B$16:$F$53,MATCH(ROUND(AVERAGE(L30:L39),0),'8- Políticas de Administración '!$F$16:$F$53,0),1)," - ",ROUND(AVERAGE(L30:L39),0)),"")</f>
        <v>Menor - 2</v>
      </c>
      <c r="N30" s="501" t="str">
        <f>IFERROR(CONCATENATE(VLOOKUP((LEFT(H30,LEN(H30)-4)&amp;LEFT(M30,LEN(M30)-4)),'9- Matriz de Calor '!$D$18:$E$42,2,0)," - ",RIGHT(H30,1)*RIGHT(M30,1)),"")</f>
        <v>Bajo - 2</v>
      </c>
      <c r="O30" s="540">
        <f t="shared" ref="O30" si="2">RIGHT(H30,1)*RIGHT(M30,1)</f>
        <v>2</v>
      </c>
    </row>
    <row r="31" spans="1:16" s="225" customFormat="1" ht="40.5" customHeight="1" x14ac:dyDescent="0.25">
      <c r="A31" s="467"/>
      <c r="B31" s="473"/>
      <c r="C31" s="476"/>
      <c r="D31" s="227" t="s">
        <v>343</v>
      </c>
      <c r="E31" s="546"/>
      <c r="F31" s="546"/>
      <c r="G31" s="479"/>
      <c r="H31" s="482"/>
      <c r="I31" s="178" t="s">
        <v>321</v>
      </c>
      <c r="J31" s="117" t="s">
        <v>344</v>
      </c>
      <c r="K31" s="178" t="str">
        <f>IFERROR(CONCATENATE(INDEX('8- Políticas de Administración '!$B$16:$F$53,MATCH('5- Identificación de Riesgos'!J31,'8- Políticas de Administración '!$C$16:$C$54,0),1)," - ",L31),"")</f>
        <v>Catastrófico - 2</v>
      </c>
      <c r="L31" s="226">
        <v>2</v>
      </c>
      <c r="M31" s="485"/>
      <c r="N31" s="488"/>
      <c r="O31" s="540"/>
    </row>
    <row r="32" spans="1:16" s="225" customFormat="1" ht="42.75" customHeight="1" x14ac:dyDescent="0.25">
      <c r="A32" s="467"/>
      <c r="B32" s="473"/>
      <c r="C32" s="476"/>
      <c r="D32" s="227" t="s">
        <v>345</v>
      </c>
      <c r="E32" s="546"/>
      <c r="F32" s="546"/>
      <c r="G32" s="479"/>
      <c r="H32" s="482"/>
      <c r="I32" s="178"/>
      <c r="J32" s="350"/>
      <c r="K32" s="178" t="str">
        <f>IFERROR(CONCATENATE(INDEX('8- Políticas de Administración '!$B$16:$F$53,MATCH('5- Identificación de Riesgos'!J32,'8- Políticas de Administración '!$C$16:$C$54,0),1)," - ",L32),"")</f>
        <v/>
      </c>
      <c r="L32" s="226">
        <v>2</v>
      </c>
      <c r="M32" s="485"/>
      <c r="N32" s="488"/>
      <c r="O32" s="540"/>
    </row>
    <row r="33" spans="1:15" s="225" customFormat="1" ht="63" customHeight="1" x14ac:dyDescent="0.25">
      <c r="A33" s="467"/>
      <c r="B33" s="473"/>
      <c r="C33" s="476"/>
      <c r="D33" s="227" t="s">
        <v>346</v>
      </c>
      <c r="E33" s="546"/>
      <c r="F33" s="546"/>
      <c r="G33" s="479"/>
      <c r="H33" s="482"/>
      <c r="I33" s="178"/>
      <c r="J33" s="350"/>
      <c r="K33" s="178" t="str">
        <f>IFERROR(CONCATENATE(INDEX('8- Políticas de Administración '!$B$16:$F$53,MATCH('5- Identificación de Riesgos'!J33,'8- Políticas de Administración '!$C$16:$C$54,0),1)," - ",L33),"")</f>
        <v/>
      </c>
      <c r="L33" s="226">
        <v>2</v>
      </c>
      <c r="M33" s="485"/>
      <c r="N33" s="488"/>
      <c r="O33" s="540"/>
    </row>
    <row r="34" spans="1:15" s="225" customFormat="1" ht="61.5" customHeight="1" x14ac:dyDescent="0.25">
      <c r="A34" s="467"/>
      <c r="B34" s="473"/>
      <c r="C34" s="476"/>
      <c r="D34" s="227" t="s">
        <v>347</v>
      </c>
      <c r="E34" s="546"/>
      <c r="F34" s="546"/>
      <c r="G34" s="479"/>
      <c r="H34" s="482"/>
      <c r="I34" s="178"/>
      <c r="J34" s="350"/>
      <c r="K34" s="178" t="str">
        <f>IFERROR(CONCATENATE(INDEX('8- Políticas de Administración '!$B$16:$F$53,MATCH('5- Identificación de Riesgos'!J34,'8- Políticas de Administración '!$C$16:$C$54,0),1)," - ",L34),"")</f>
        <v/>
      </c>
      <c r="L34" s="226">
        <v>2</v>
      </c>
      <c r="M34" s="485"/>
      <c r="N34" s="488"/>
      <c r="O34" s="540"/>
    </row>
    <row r="35" spans="1:15" s="225" customFormat="1" x14ac:dyDescent="0.25">
      <c r="A35" s="467"/>
      <c r="B35" s="473"/>
      <c r="C35" s="476"/>
      <c r="D35" s="227"/>
      <c r="E35" s="546"/>
      <c r="F35" s="546"/>
      <c r="G35" s="479"/>
      <c r="H35" s="482"/>
      <c r="I35" s="178"/>
      <c r="J35" s="117"/>
      <c r="K35" s="178" t="str">
        <f>IFERROR(CONCATENATE(INDEX('8- Políticas de Administración '!$B$16:$F$53,MATCH('5- Identificación de Riesgos'!J35,'8- Políticas de Administración '!$C$16:$C$54,0),1)," - ",L35),"")</f>
        <v/>
      </c>
      <c r="L35" s="226">
        <v>2</v>
      </c>
      <c r="M35" s="485"/>
      <c r="N35" s="488"/>
      <c r="O35" s="540"/>
    </row>
    <row r="36" spans="1:15" s="225" customFormat="1" x14ac:dyDescent="0.25">
      <c r="A36" s="467"/>
      <c r="B36" s="473"/>
      <c r="C36" s="476"/>
      <c r="D36" s="180"/>
      <c r="E36" s="546"/>
      <c r="F36" s="546"/>
      <c r="G36" s="479"/>
      <c r="H36" s="482"/>
      <c r="I36" s="178"/>
      <c r="J36" s="117"/>
      <c r="K36" s="178" t="str">
        <f>IFERROR(CONCATENATE(INDEX('8- Políticas de Administración '!$B$16:$F$53,MATCH('5- Identificación de Riesgos'!J36,'8- Políticas de Administración '!$C$16:$C$54,0),1)," - ",L36),"")</f>
        <v/>
      </c>
      <c r="L36" s="226">
        <v>2</v>
      </c>
      <c r="M36" s="485"/>
      <c r="N36" s="488"/>
      <c r="O36" s="540"/>
    </row>
    <row r="37" spans="1:15" s="225" customFormat="1" x14ac:dyDescent="0.25">
      <c r="A37" s="467"/>
      <c r="B37" s="473"/>
      <c r="C37" s="476"/>
      <c r="D37" s="180"/>
      <c r="E37" s="546"/>
      <c r="F37" s="546"/>
      <c r="G37" s="479"/>
      <c r="H37" s="482"/>
      <c r="I37" s="178"/>
      <c r="J37" s="117"/>
      <c r="K37" s="178" t="str">
        <f>IFERROR(CONCATENATE(INDEX('8- Políticas de Administración '!$B$16:$F$53,MATCH('5- Identificación de Riesgos'!J37,'8- Políticas de Administración '!$C$16:$C$54,0),1)," - ",L37),"")</f>
        <v/>
      </c>
      <c r="L37" s="226">
        <v>2</v>
      </c>
      <c r="M37" s="485"/>
      <c r="N37" s="488"/>
      <c r="O37" s="540"/>
    </row>
    <row r="38" spans="1:15" s="225" customFormat="1" x14ac:dyDescent="0.25">
      <c r="A38" s="467"/>
      <c r="B38" s="473"/>
      <c r="C38" s="476"/>
      <c r="D38" s="219"/>
      <c r="E38" s="546"/>
      <c r="F38" s="546"/>
      <c r="G38" s="479"/>
      <c r="H38" s="482"/>
      <c r="I38" s="178"/>
      <c r="J38" s="117"/>
      <c r="K38" s="178" t="str">
        <f>IFERROR(CONCATENATE(INDEX('8- Políticas de Administración '!$B$16:$F$53,MATCH('5- Identificación de Riesgos'!J38,'8- Políticas de Administración '!$C$16:$C$54,0),1)," - ",L38),"")</f>
        <v/>
      </c>
      <c r="L38" s="226">
        <v>2</v>
      </c>
      <c r="M38" s="485"/>
      <c r="N38" s="488"/>
      <c r="O38" s="540"/>
    </row>
    <row r="39" spans="1:15" s="225" customFormat="1" ht="15.75" thickBot="1" x14ac:dyDescent="0.3">
      <c r="A39" s="468"/>
      <c r="B39" s="474"/>
      <c r="C39" s="477"/>
      <c r="D39" s="223"/>
      <c r="E39" s="547"/>
      <c r="F39" s="547"/>
      <c r="G39" s="480"/>
      <c r="H39" s="483"/>
      <c r="I39" s="179"/>
      <c r="J39" s="338"/>
      <c r="K39" s="178" t="str">
        <f>IFERROR(CONCATENATE(INDEX('8- Políticas de Administración '!$B$16:$F$53,MATCH('5- Identificación de Riesgos'!J39,'8- Políticas de Administración '!$C$16:$C$54,0),1)," - ",L39),"")</f>
        <v/>
      </c>
      <c r="L39" s="226">
        <v>2</v>
      </c>
      <c r="M39" s="486"/>
      <c r="N39" s="489"/>
      <c r="O39" s="540"/>
    </row>
    <row r="40" spans="1:15" s="225" customFormat="1" ht="30" x14ac:dyDescent="0.25">
      <c r="A40" s="466">
        <v>4</v>
      </c>
      <c r="B40" s="469" t="s">
        <v>348</v>
      </c>
      <c r="C40" s="475" t="s">
        <v>349</v>
      </c>
      <c r="D40" s="228" t="s">
        <v>350</v>
      </c>
      <c r="E40" s="548">
        <v>250000</v>
      </c>
      <c r="F40" s="548">
        <v>50000</v>
      </c>
      <c r="G40" s="503">
        <f t="shared" ref="G40" si="3">+F40/E40</f>
        <v>0.2</v>
      </c>
      <c r="H40" s="504" t="str">
        <f>CONCATENATE(IF(G40&lt;='8- Políticas de Administración '!$D$6,'8- Políticas de Administración '!$B$6,IF(G40&lt;='8- Políticas de Administración '!$D$7,'8- Políticas de Administración '!$B$7,IF(G40&lt;='8- Políticas de Administración '!$D$8,'8- Políticas de Administración '!$B$8,IF(G40&lt;='8- Políticas de Administración '!$D$9,'8- Políticas de Administración '!$B$9,IF(G40&lt;='8- Políticas de Administración '!$D$10,'8- Políticas de Administración '!$B$10,"Probabilidad no valida")))))," - ",VLOOKUP(IF(G40&lt;='8- Políticas de Administración '!$D$6,'8- Políticas de Administración '!$B$6,IF(G40&lt;='8- Políticas de Administración '!$D$7,'8- Políticas de Administración '!$B$7,IF(G40&lt;='8- Políticas de Administración '!$D$8,'8- Políticas de Administración '!$B$8,IF(G40&lt;='8- Políticas de Administración '!$D$9,'8- Políticas de Administración '!$B$9,IF(G40&lt;='8- Políticas de Administración '!$D$10,'8- Políticas de Administración '!$B$10,"Probabilidad no valida"))))),'8- Políticas de Administración '!$B$6:$F$10,5,FALSE))</f>
        <v>Media - 3</v>
      </c>
      <c r="I40" s="180" t="s">
        <v>321</v>
      </c>
      <c r="J40" s="337" t="s">
        <v>336</v>
      </c>
      <c r="K40" s="177" t="str">
        <f>IFERROR(CONCATENATE(INDEX('8- Políticas de Administración '!$B$16:$F$53,MATCH('5- Identificación de Riesgos'!J40,'8- Políticas de Administración '!$C$16:$C$54,0),1)," - ",L40),"")</f>
        <v>Mayor - 2</v>
      </c>
      <c r="L40" s="226">
        <v>2</v>
      </c>
      <c r="M40" s="484" t="str">
        <f>IFERROR(CONCATENATE(INDEX('8- Políticas de Administración '!$B$16:$F$53,MATCH(ROUND(AVERAGE(L40:L49),0),'8- Políticas de Administración '!$F$16:$F$53,0),1)," - ",ROUND(AVERAGE(L40:L49),0)),"")</f>
        <v>Menor - 2</v>
      </c>
      <c r="N40" s="501" t="str">
        <f>IFERROR(CONCATENATE(VLOOKUP((LEFT(H40,LEN(H40)-4)&amp;LEFT(M40,LEN(M40)-4)),'9- Matriz de Calor '!$D$18:$E$42,2,0)," - ",RIGHT(H40,1)*RIGHT(M40,1)),"")</f>
        <v>Moderado - 6</v>
      </c>
      <c r="O40" s="540">
        <f t="shared" ref="O40" si="4">RIGHT(H40,1)*RIGHT(M40,1)</f>
        <v>6</v>
      </c>
    </row>
    <row r="41" spans="1:15" s="225" customFormat="1" ht="30" x14ac:dyDescent="0.25">
      <c r="A41" s="467"/>
      <c r="B41" s="470"/>
      <c r="C41" s="476"/>
      <c r="D41" s="227" t="s">
        <v>351</v>
      </c>
      <c r="E41" s="549"/>
      <c r="F41" s="549"/>
      <c r="G41" s="479"/>
      <c r="H41" s="482"/>
      <c r="I41" s="180"/>
      <c r="J41" s="117"/>
      <c r="K41" s="180"/>
      <c r="L41" s="226">
        <v>2</v>
      </c>
      <c r="M41" s="485"/>
      <c r="N41" s="488"/>
      <c r="O41" s="540"/>
    </row>
    <row r="42" spans="1:15" s="225" customFormat="1" x14ac:dyDescent="0.25">
      <c r="A42" s="467"/>
      <c r="B42" s="470"/>
      <c r="C42" s="476"/>
      <c r="D42" s="227"/>
      <c r="E42" s="549"/>
      <c r="F42" s="549"/>
      <c r="G42" s="479"/>
      <c r="H42" s="482"/>
      <c r="I42" s="180"/>
      <c r="J42" s="117"/>
      <c r="K42" s="180" t="str">
        <f>IFERROR(CONCATENATE(INDEX('8- Políticas de Administración '!$B$16:$F$53,MATCH('5- Identificación de Riesgos'!J42,'8- Políticas de Administración '!$C$16:$C$54,0),1)," - ",L42),"")</f>
        <v/>
      </c>
      <c r="L42" s="226">
        <v>2</v>
      </c>
      <c r="M42" s="485"/>
      <c r="N42" s="488"/>
      <c r="O42" s="540"/>
    </row>
    <row r="43" spans="1:15" s="225" customFormat="1" x14ac:dyDescent="0.25">
      <c r="A43" s="467"/>
      <c r="B43" s="470"/>
      <c r="C43" s="476"/>
      <c r="D43" s="227"/>
      <c r="E43" s="549"/>
      <c r="F43" s="549"/>
      <c r="G43" s="479"/>
      <c r="H43" s="482"/>
      <c r="I43" s="180"/>
      <c r="J43" s="117"/>
      <c r="K43" s="180" t="str">
        <f>IFERROR(CONCATENATE(INDEX('8- Políticas de Administración '!$B$16:$F$53,MATCH('5- Identificación de Riesgos'!J43,'8- Políticas de Administración '!$C$16:$C$54,0),1)," - ",L43),"")</f>
        <v/>
      </c>
      <c r="L43" s="226">
        <v>2</v>
      </c>
      <c r="M43" s="485"/>
      <c r="N43" s="488"/>
      <c r="O43" s="540"/>
    </row>
    <row r="44" spans="1:15" s="225" customFormat="1" x14ac:dyDescent="0.25">
      <c r="A44" s="467"/>
      <c r="B44" s="470"/>
      <c r="C44" s="476"/>
      <c r="D44" s="180" t="s">
        <v>352</v>
      </c>
      <c r="E44" s="549"/>
      <c r="F44" s="549"/>
      <c r="G44" s="479"/>
      <c r="H44" s="482"/>
      <c r="I44" s="180"/>
      <c r="J44" s="117"/>
      <c r="K44" s="180" t="str">
        <f>IFERROR(CONCATENATE(INDEX('8- Políticas de Administración '!$B$16:$F$53,MATCH('5- Identificación de Riesgos'!J44,'8- Políticas de Administración '!$C$16:$C$54,0),1)," - ",L44),"")</f>
        <v/>
      </c>
      <c r="L44" s="226">
        <v>2</v>
      </c>
      <c r="M44" s="485"/>
      <c r="N44" s="488"/>
      <c r="O44" s="540"/>
    </row>
    <row r="45" spans="1:15" s="225" customFormat="1" x14ac:dyDescent="0.25">
      <c r="A45" s="467"/>
      <c r="B45" s="470"/>
      <c r="C45" s="476"/>
      <c r="D45" s="180"/>
      <c r="E45" s="549"/>
      <c r="F45" s="549"/>
      <c r="G45" s="479"/>
      <c r="H45" s="482"/>
      <c r="I45" s="180"/>
      <c r="J45" s="117"/>
      <c r="K45" s="180" t="str">
        <f>IFERROR(CONCATENATE(INDEX('8- Políticas de Administración '!$B$16:$F$53,MATCH('5- Identificación de Riesgos'!J45,'8- Políticas de Administración '!$C$16:$C$54,0),1)," - ",L45),"")</f>
        <v/>
      </c>
      <c r="L45" s="226">
        <v>2</v>
      </c>
      <c r="M45" s="485"/>
      <c r="N45" s="488"/>
      <c r="O45" s="540"/>
    </row>
    <row r="46" spans="1:15" s="225" customFormat="1" x14ac:dyDescent="0.25">
      <c r="A46" s="467"/>
      <c r="B46" s="470"/>
      <c r="C46" s="476"/>
      <c r="D46" s="180"/>
      <c r="E46" s="549"/>
      <c r="F46" s="549"/>
      <c r="G46" s="479"/>
      <c r="H46" s="482"/>
      <c r="I46" s="180"/>
      <c r="J46" s="117"/>
      <c r="K46" s="180" t="str">
        <f>IFERROR(CONCATENATE(INDEX('8- Políticas de Administración '!$B$16:$F$53,MATCH('5- Identificación de Riesgos'!J46,'8- Políticas de Administración '!$C$16:$C$54,0),1)," - ",L46),"")</f>
        <v/>
      </c>
      <c r="L46" s="226">
        <v>2</v>
      </c>
      <c r="M46" s="485"/>
      <c r="N46" s="488"/>
      <c r="O46" s="540"/>
    </row>
    <row r="47" spans="1:15" s="225" customFormat="1" x14ac:dyDescent="0.25">
      <c r="A47" s="467"/>
      <c r="B47" s="470"/>
      <c r="C47" s="476"/>
      <c r="D47" s="180"/>
      <c r="E47" s="549"/>
      <c r="F47" s="549"/>
      <c r="G47" s="479"/>
      <c r="H47" s="482"/>
      <c r="I47" s="180"/>
      <c r="J47" s="117"/>
      <c r="K47" s="180" t="str">
        <f>IFERROR(CONCATENATE(INDEX('8- Políticas de Administración '!$B$16:$F$53,MATCH('5- Identificación de Riesgos'!J47,'8- Políticas de Administración '!$C$16:$C$54,0),1)," - ",L47),"")</f>
        <v/>
      </c>
      <c r="L47" s="226">
        <v>2</v>
      </c>
      <c r="M47" s="485"/>
      <c r="N47" s="488"/>
      <c r="O47" s="540"/>
    </row>
    <row r="48" spans="1:15" s="225" customFormat="1" x14ac:dyDescent="0.25">
      <c r="A48" s="467"/>
      <c r="B48" s="470"/>
      <c r="C48" s="476"/>
      <c r="D48" s="180"/>
      <c r="E48" s="549"/>
      <c r="F48" s="549"/>
      <c r="G48" s="479"/>
      <c r="H48" s="482"/>
      <c r="I48" s="180"/>
      <c r="J48" s="117"/>
      <c r="K48" s="180" t="str">
        <f>IFERROR(CONCATENATE(INDEX('8- Políticas de Administración '!$B$16:$F$53,MATCH('5- Identificación de Riesgos'!J48,'8- Políticas de Administración '!$C$16:$C$54,0),1)," - ",L48),"")</f>
        <v/>
      </c>
      <c r="L48" s="226">
        <v>2</v>
      </c>
      <c r="M48" s="485"/>
      <c r="N48" s="488"/>
      <c r="O48" s="540"/>
    </row>
    <row r="49" spans="1:15" s="225" customFormat="1" ht="15.75" thickBot="1" x14ac:dyDescent="0.3">
      <c r="A49" s="468"/>
      <c r="B49" s="471"/>
      <c r="C49" s="477"/>
      <c r="D49" s="223"/>
      <c r="E49" s="550"/>
      <c r="F49" s="550"/>
      <c r="G49" s="480"/>
      <c r="H49" s="483"/>
      <c r="I49" s="179"/>
      <c r="J49" s="338"/>
      <c r="K49" s="223" t="str">
        <f>IFERROR(CONCATENATE(INDEX('8- Políticas de Administración '!$B$16:$F$53,MATCH('5- Identificación de Riesgos'!J49,'8- Políticas de Administración '!$C$16:$C$54,0),1)," - ",L49),"")</f>
        <v/>
      </c>
      <c r="L49" s="226">
        <v>2</v>
      </c>
      <c r="M49" s="486"/>
      <c r="N49" s="489"/>
      <c r="O49" s="540"/>
    </row>
    <row r="50" spans="1:15" s="225" customFormat="1" ht="57" customHeight="1" thickBot="1" x14ac:dyDescent="0.3">
      <c r="A50" s="466">
        <v>5</v>
      </c>
      <c r="B50" s="551" t="s">
        <v>353</v>
      </c>
      <c r="C50" s="475" t="s">
        <v>354</v>
      </c>
      <c r="D50" s="336" t="s">
        <v>355</v>
      </c>
      <c r="E50" s="548">
        <v>250000</v>
      </c>
      <c r="F50" s="548">
        <v>30000</v>
      </c>
      <c r="G50" s="503">
        <f t="shared" ref="G50" si="5">+F50/E50</f>
        <v>0.12</v>
      </c>
      <c r="H50" s="504" t="str">
        <f>CONCATENATE(IF(G50&lt;='8- Políticas de Administración '!$D$6,'8- Políticas de Administración '!$B$6,IF(G50&lt;='8- Políticas de Administración '!$D$7,'8- Políticas de Administración '!$B$7,IF(G50&lt;='8- Políticas de Administración '!$D$8,'8- Políticas de Administración '!$B$8,IF(G50&lt;='8- Políticas de Administración '!$D$9,'8- Políticas de Administración '!$B$9,IF(G50&lt;='8- Políticas de Administración '!$D$10,'8- Políticas de Administración '!$B$10,"Probabilidad no valida")))))," - ",VLOOKUP(IF(G50&lt;='8- Políticas de Administración '!$D$6,'8- Políticas de Administración '!$B$6,IF(G50&lt;='8- Políticas de Administración '!$D$7,'8- Políticas de Administración '!$B$7,IF(G50&lt;='8- Políticas de Administración '!$D$8,'8- Políticas de Administración '!$B$8,IF(G50&lt;='8- Políticas de Administración '!$D$9,'8- Políticas de Administración '!$B$9,IF(G50&lt;='8- Políticas de Administración '!$D$10,'8- Políticas de Administración '!$B$10,"Probabilidad no valida"))))),'8- Políticas de Administración '!$B$6:$F$10,5,FALSE))</f>
        <v>Media - 3</v>
      </c>
      <c r="I50" s="335" t="s">
        <v>321</v>
      </c>
      <c r="J50" s="337" t="s">
        <v>356</v>
      </c>
      <c r="K50" s="223" t="str">
        <f>IFERROR(CONCATENATE(INDEX('8- Políticas de Administración '!$B$16:$F$53,MATCH('5- Identificación de Riesgos'!J50,'8- Políticas de Administración '!$C$16:$C$54,0),1)," - ",L50),"")</f>
        <v>Menor - 2</v>
      </c>
      <c r="L50" s="226">
        <v>2</v>
      </c>
      <c r="M50" s="484" t="str">
        <f>IFERROR(CONCATENATE(INDEX('8- Políticas de Administración '!$B$16:$F$53,MATCH(ROUND(AVERAGE(L50:L59),0),'8- Políticas de Administración '!$F$16:$F$53,0),1)," - ",ROUND(AVERAGE(L50:L59),0)),"")</f>
        <v>Menor - 2</v>
      </c>
      <c r="N50" s="501" t="str">
        <f>IFERROR(CONCATENATE(VLOOKUP((LEFT(H50,LEN(H50)-4)&amp;LEFT(M50,LEN(M50)-4)),'9- Matriz de Calor '!$D$18:$E$42,2,0)," - ",RIGHT(H50,1)*RIGHT(M50,1)),"")</f>
        <v>Moderado - 6</v>
      </c>
      <c r="O50" s="540">
        <f t="shared" ref="O50" si="6">RIGHT(H50,1)*RIGHT(M50,1)</f>
        <v>6</v>
      </c>
    </row>
    <row r="51" spans="1:15" s="225" customFormat="1" ht="45" customHeight="1" thickBot="1" x14ac:dyDescent="0.3">
      <c r="A51" s="467"/>
      <c r="B51" s="551"/>
      <c r="C51" s="476"/>
      <c r="D51" s="113" t="s">
        <v>357</v>
      </c>
      <c r="E51" s="549"/>
      <c r="F51" s="549"/>
      <c r="G51" s="479"/>
      <c r="H51" s="482"/>
      <c r="I51" s="335" t="s">
        <v>318</v>
      </c>
      <c r="J51" s="351" t="s">
        <v>358</v>
      </c>
      <c r="K51" s="223" t="str">
        <f>IFERROR(CONCATENATE(INDEX('8- Políticas de Administración '!$B$16:$F$53,MATCH('5- Identificación de Riesgos'!J51,'8- Políticas de Administración '!$C$16:$C$54,0),1)," - ",L51),"")</f>
        <v>Moderado - 2</v>
      </c>
      <c r="L51" s="226">
        <v>2</v>
      </c>
      <c r="M51" s="485"/>
      <c r="N51" s="488"/>
      <c r="O51" s="540"/>
    </row>
    <row r="52" spans="1:15" s="225" customFormat="1" ht="45" customHeight="1" thickBot="1" x14ac:dyDescent="0.3">
      <c r="A52" s="467"/>
      <c r="B52" s="551"/>
      <c r="C52" s="476"/>
      <c r="D52" s="113" t="s">
        <v>359</v>
      </c>
      <c r="E52" s="549"/>
      <c r="F52" s="549"/>
      <c r="G52" s="479"/>
      <c r="H52" s="482"/>
      <c r="I52" s="335"/>
      <c r="J52" s="351"/>
      <c r="K52" s="223" t="str">
        <f>IFERROR(CONCATENATE(INDEX('8- Políticas de Administración '!$B$16:$F$53,MATCH('5- Identificación de Riesgos'!J52,'8- Políticas de Administración '!$C$16:$C$54,0),1)," - ",L52),"")</f>
        <v/>
      </c>
      <c r="L52" s="226">
        <v>2</v>
      </c>
      <c r="M52" s="485"/>
      <c r="N52" s="488"/>
      <c r="O52" s="540"/>
    </row>
    <row r="53" spans="1:15" s="225" customFormat="1" ht="65.25" customHeight="1" thickBot="1" x14ac:dyDescent="0.3">
      <c r="A53" s="467"/>
      <c r="B53" s="551"/>
      <c r="C53" s="476"/>
      <c r="D53" s="113" t="s">
        <v>360</v>
      </c>
      <c r="E53" s="549"/>
      <c r="F53" s="549"/>
      <c r="G53" s="479"/>
      <c r="H53" s="482"/>
      <c r="I53" s="335"/>
      <c r="J53" s="351"/>
      <c r="K53" s="223" t="str">
        <f>IFERROR(CONCATENATE(INDEX('8- Políticas de Administración '!$B$16:$F$53,MATCH('5- Identificación de Riesgos'!J53,'8- Políticas de Administración '!$C$16:$C$54,0),1)," - ",L53),"")</f>
        <v/>
      </c>
      <c r="L53" s="226">
        <v>2</v>
      </c>
      <c r="M53" s="485"/>
      <c r="N53" s="488"/>
      <c r="O53" s="540"/>
    </row>
    <row r="54" spans="1:15" s="225" customFormat="1" x14ac:dyDescent="0.25">
      <c r="A54" s="467"/>
      <c r="B54" s="551"/>
      <c r="C54" s="476"/>
      <c r="D54" s="113"/>
      <c r="E54" s="549"/>
      <c r="F54" s="549"/>
      <c r="G54" s="479"/>
      <c r="H54" s="482"/>
      <c r="I54" s="335"/>
      <c r="J54" s="117"/>
      <c r="K54" s="180"/>
      <c r="L54" s="226">
        <v>2</v>
      </c>
      <c r="M54" s="485"/>
      <c r="N54" s="488"/>
      <c r="O54" s="540"/>
    </row>
    <row r="55" spans="1:15" s="225" customFormat="1" x14ac:dyDescent="0.25">
      <c r="A55" s="467"/>
      <c r="B55" s="551"/>
      <c r="C55" s="476"/>
      <c r="D55" s="113"/>
      <c r="E55" s="549"/>
      <c r="F55" s="549"/>
      <c r="G55" s="479"/>
      <c r="H55" s="482"/>
      <c r="I55" s="335"/>
      <c r="J55" s="117"/>
      <c r="K55" s="180"/>
      <c r="L55" s="226">
        <v>2</v>
      </c>
      <c r="M55" s="485"/>
      <c r="N55" s="488"/>
      <c r="O55" s="540"/>
    </row>
    <row r="56" spans="1:15" s="225" customFormat="1" x14ac:dyDescent="0.25">
      <c r="A56" s="467"/>
      <c r="B56" s="551"/>
      <c r="C56" s="476"/>
      <c r="D56" s="226"/>
      <c r="E56" s="549"/>
      <c r="F56" s="549"/>
      <c r="G56" s="479"/>
      <c r="H56" s="482"/>
      <c r="I56" s="335"/>
      <c r="J56" s="117"/>
      <c r="K56" s="180"/>
      <c r="L56" s="226">
        <v>2</v>
      </c>
      <c r="M56" s="485"/>
      <c r="N56" s="488"/>
      <c r="O56" s="540"/>
    </row>
    <row r="57" spans="1:15" s="225" customFormat="1" x14ac:dyDescent="0.25">
      <c r="A57" s="467"/>
      <c r="B57" s="551"/>
      <c r="C57" s="476"/>
      <c r="D57" s="226"/>
      <c r="E57" s="549"/>
      <c r="F57" s="549"/>
      <c r="G57" s="479"/>
      <c r="H57" s="482"/>
      <c r="I57" s="335"/>
      <c r="J57" s="117"/>
      <c r="K57" s="180"/>
      <c r="L57" s="226">
        <v>2</v>
      </c>
      <c r="M57" s="485"/>
      <c r="N57" s="488"/>
      <c r="O57" s="540"/>
    </row>
    <row r="58" spans="1:15" s="225" customFormat="1" x14ac:dyDescent="0.25">
      <c r="A58" s="467"/>
      <c r="B58" s="551"/>
      <c r="C58" s="476"/>
      <c r="D58" s="226"/>
      <c r="E58" s="549"/>
      <c r="F58" s="549"/>
      <c r="G58" s="479"/>
      <c r="H58" s="482"/>
      <c r="I58" s="335"/>
      <c r="J58" s="117"/>
      <c r="K58" s="180"/>
      <c r="L58" s="226">
        <v>2</v>
      </c>
      <c r="M58" s="485"/>
      <c r="N58" s="488"/>
      <c r="O58" s="540"/>
    </row>
    <row r="59" spans="1:15" s="225" customFormat="1" ht="15.75" thickBot="1" x14ac:dyDescent="0.3">
      <c r="A59" s="468"/>
      <c r="B59" s="552"/>
      <c r="C59" s="477"/>
      <c r="D59" s="180"/>
      <c r="E59" s="550"/>
      <c r="F59" s="550"/>
      <c r="G59" s="480"/>
      <c r="H59" s="483"/>
      <c r="I59" s="335"/>
      <c r="J59" s="338"/>
      <c r="K59" s="180"/>
      <c r="L59" s="226">
        <v>2</v>
      </c>
      <c r="M59" s="486"/>
      <c r="N59" s="489"/>
      <c r="O59" s="540"/>
    </row>
    <row r="60" spans="1:15" ht="45" customHeight="1" thickBot="1" x14ac:dyDescent="0.3">
      <c r="A60" s="553">
        <v>6</v>
      </c>
      <c r="B60" s="493" t="s">
        <v>361</v>
      </c>
      <c r="C60" s="484" t="s">
        <v>362</v>
      </c>
      <c r="D60" s="185" t="s">
        <v>363</v>
      </c>
      <c r="E60" s="502">
        <v>50000</v>
      </c>
      <c r="F60" s="502">
        <v>20000</v>
      </c>
      <c r="G60" s="503">
        <f t="shared" ref="G60" si="7">+F60/E60</f>
        <v>0.4</v>
      </c>
      <c r="H60" s="504" t="str">
        <f>CONCATENATE(IF(G60&lt;='8- Políticas de Administración '!$D$6,'8- Políticas de Administración '!$B$6,IF(G60&lt;='8- Políticas de Administración '!$D$7,'8- Políticas de Administración '!$B$7,IF(G60&lt;='8- Políticas de Administración '!$D$8,'8- Políticas de Administración '!$B$8,IF(G60&lt;='8- Políticas de Administración '!$D$9,'8- Políticas de Administración '!$B$9,IF(G60&lt;='8- Políticas de Administración '!$D$10,'8- Políticas de Administración '!$B$10,"Probabilidad no valida")))))," - ",VLOOKUP(IF(G60&lt;='8- Políticas de Administración '!$D$6,'8- Políticas de Administración '!$B$6,IF(G60&lt;='8- Políticas de Administración '!$D$7,'8- Políticas de Administración '!$B$7,IF(G60&lt;='8- Políticas de Administración '!$D$8,'8- Políticas de Administración '!$B$8,IF(G60&lt;='8- Políticas de Administración '!$D$9,'8- Políticas de Administración '!$B$9,IF(G60&lt;='8- Políticas de Administración '!$D$10,'8- Políticas de Administración '!$B$10,"Probabilidad no valida"))))),'8- Políticas de Administración '!$B$6:$F$10,5,FALSE))</f>
        <v>Alta - 4</v>
      </c>
      <c r="I60" s="177" t="s">
        <v>364</v>
      </c>
      <c r="J60" s="190" t="s">
        <v>365</v>
      </c>
      <c r="K60" s="223" t="str">
        <f>IFERROR(CONCATENATE(INDEX('8- Políticas de Administración '!$B$16:$F$53,MATCH('5- Identificación de Riesgos'!J60,'8- Políticas de Administración '!$C$16:$C$54,0),1)," - ",L60),"")</f>
        <v/>
      </c>
      <c r="L60" s="217">
        <f>IFERROR(VLOOKUP(INDEX('8- Políticas de Administración '!$B$16:$F$63,MATCH('5- Identificación de Riesgos'!J60,'8- Políticas de Administración '!$C$16:$C$64,0),1),'8- Políticas de Administración '!$B$16:$F$64,5,FALSE),"")</f>
        <v>2</v>
      </c>
      <c r="M60" s="484" t="str">
        <f>IFERROR(CONCATENATE(INDEX('8- Políticas de Administración '!$B$16:$F$53,MATCH(ROUND(AVERAGE(L60:L69),0),'8- Políticas de Administración '!$F$16:$F$53,0),1)," - ",ROUND(AVERAGE(L60:L69),0)),"")</f>
        <v>Menor - 2</v>
      </c>
      <c r="N60" s="501" t="str">
        <f>IFERROR(CONCATENATE(VLOOKUP((LEFT(H60,LEN(H60)-4)&amp;LEFT(M60,LEN(M60)-4)),'9- Matriz de Calor '!$D$18:$E$42,2,0)," - ",RIGHT(H60,1)*RIGHT(M60,1)),"")</f>
        <v>Moderado - 8</v>
      </c>
      <c r="O60" s="540">
        <f t="shared" ref="O60:O70" si="8">RIGHT(H60,1)*RIGHT(M60,1)</f>
        <v>8</v>
      </c>
    </row>
    <row r="61" spans="1:15" ht="45" customHeight="1" x14ac:dyDescent="0.25">
      <c r="A61" s="554"/>
      <c r="B61" s="467"/>
      <c r="C61" s="485"/>
      <c r="D61" s="186" t="s">
        <v>366</v>
      </c>
      <c r="E61" s="496"/>
      <c r="F61" s="496"/>
      <c r="G61" s="479"/>
      <c r="H61" s="482"/>
      <c r="I61" s="178"/>
      <c r="J61" s="350"/>
      <c r="K61" s="178" t="str">
        <f>IFERROR(CONCATENATE(INDEX('8- Políticas de Administración '!$B$16:$F$53,MATCH('5- Identificación de Riesgos'!J61,'8- Políticas de Administración '!$C$16:$C$54,0),1)," - ",L61),"")</f>
        <v/>
      </c>
      <c r="L61" s="215" t="str">
        <f>IFERROR(VLOOKUP(INDEX('8- Políticas de Administración '!$B$16:$F$63,MATCH('5- Identificación de Riesgos'!J61,'8- Políticas de Administración '!$C$16:$C$64,0),1),'8- Políticas de Administración '!$B$16:$F$64,5,FALSE),"")</f>
        <v/>
      </c>
      <c r="M61" s="485"/>
      <c r="N61" s="488"/>
      <c r="O61" s="540"/>
    </row>
    <row r="62" spans="1:15" ht="45" customHeight="1" x14ac:dyDescent="0.25">
      <c r="A62" s="554"/>
      <c r="B62" s="467"/>
      <c r="C62" s="485"/>
      <c r="D62" s="186" t="s">
        <v>367</v>
      </c>
      <c r="E62" s="496"/>
      <c r="F62" s="496"/>
      <c r="G62" s="479"/>
      <c r="H62" s="482"/>
      <c r="I62" s="178"/>
      <c r="J62" s="350"/>
      <c r="K62" s="178" t="str">
        <f>IFERROR(CONCATENATE(INDEX('8- Políticas de Administración '!$B$16:$F$53,MATCH('5- Identificación de Riesgos'!J62,'8- Políticas de Administración '!$C$16:$C$54,0),1)," - ",L62),"")</f>
        <v/>
      </c>
      <c r="L62" s="215" t="str">
        <f>IFERROR(VLOOKUP(INDEX('8- Políticas de Administración '!$B$16:$F$63,MATCH('5- Identificación de Riesgos'!J62,'8- Políticas de Administración '!$C$16:$C$64,0),1),'8- Políticas de Administración '!$B$16:$F$64,5,FALSE),"")</f>
        <v/>
      </c>
      <c r="M62" s="485"/>
      <c r="N62" s="488"/>
      <c r="O62" s="540"/>
    </row>
    <row r="63" spans="1:15" ht="45" customHeight="1" x14ac:dyDescent="0.25">
      <c r="A63" s="554"/>
      <c r="B63" s="467"/>
      <c r="C63" s="485"/>
      <c r="D63" s="187" t="s">
        <v>368</v>
      </c>
      <c r="E63" s="496"/>
      <c r="F63" s="496"/>
      <c r="G63" s="479"/>
      <c r="H63" s="482"/>
      <c r="I63" s="178"/>
      <c r="J63" s="350"/>
      <c r="K63" s="178" t="str">
        <f>IFERROR(CONCATENATE(INDEX('8- Políticas de Administración '!$B$16:$F$53,MATCH('5- Identificación de Riesgos'!J63,'8- Políticas de Administración '!$C$16:$C$54,0),1)," - ",L63),"")</f>
        <v/>
      </c>
      <c r="L63" s="215" t="str">
        <f>IFERROR(VLOOKUP(INDEX('8- Políticas de Administración '!$B$16:$F$63,MATCH('5- Identificación de Riesgos'!J63,'8- Políticas de Administración '!$C$16:$C$64,0),1),'8- Políticas de Administración '!$B$16:$F$64,5,FALSE),"")</f>
        <v/>
      </c>
      <c r="M63" s="485"/>
      <c r="N63" s="488"/>
      <c r="O63" s="540"/>
    </row>
    <row r="64" spans="1:15" x14ac:dyDescent="0.25">
      <c r="A64" s="554"/>
      <c r="B64" s="467"/>
      <c r="C64" s="485"/>
      <c r="E64" s="496"/>
      <c r="F64" s="496"/>
      <c r="G64" s="479"/>
      <c r="H64" s="482"/>
      <c r="I64" s="178"/>
      <c r="J64" s="117"/>
      <c r="K64" s="178" t="str">
        <f>IFERROR(CONCATENATE(INDEX('8- Políticas de Administración '!$B$16:$F$53,MATCH('5- Identificación de Riesgos'!J64,'8- Políticas de Administración '!$C$16:$C$54,0),1)," - ",L64),"")</f>
        <v/>
      </c>
      <c r="L64" s="215" t="str">
        <f>IFERROR(VLOOKUP(INDEX('8- Políticas de Administración '!$B$16:$F$63,MATCH('5- Identificación de Riesgos'!J64,'8- Políticas de Administración '!$C$16:$C$64,0),1),'8- Políticas de Administración '!$B$16:$F$64,5,FALSE),"")</f>
        <v/>
      </c>
      <c r="M64" s="485"/>
      <c r="N64" s="488"/>
      <c r="O64" s="540"/>
    </row>
    <row r="65" spans="1:15" ht="30" customHeight="1" x14ac:dyDescent="0.25">
      <c r="A65" s="554"/>
      <c r="B65" s="467"/>
      <c r="C65" s="485"/>
      <c r="D65" s="186"/>
      <c r="E65" s="496"/>
      <c r="F65" s="496"/>
      <c r="G65" s="479"/>
      <c r="H65" s="482"/>
      <c r="I65" s="178"/>
      <c r="J65" s="117"/>
      <c r="K65" s="178" t="str">
        <f>IFERROR(CONCATENATE(INDEX('8- Políticas de Administración '!$B$16:$F$53,MATCH('5- Identificación de Riesgos'!J65,'8- Políticas de Administración '!$C$16:$C$54,0),1)," - ",L65),"")</f>
        <v/>
      </c>
      <c r="L65" s="215" t="str">
        <f>IFERROR(VLOOKUP(INDEX('8- Políticas de Administración '!$B$16:$F$63,MATCH('5- Identificación de Riesgos'!J65,'8- Políticas de Administración '!$C$16:$C$64,0),1),'8- Políticas de Administración '!$B$16:$F$64,5,FALSE),"")</f>
        <v/>
      </c>
      <c r="M65" s="485"/>
      <c r="N65" s="488"/>
      <c r="O65" s="540"/>
    </row>
    <row r="66" spans="1:15" ht="30" customHeight="1" x14ac:dyDescent="0.25">
      <c r="A66" s="554"/>
      <c r="B66" s="467"/>
      <c r="C66" s="485"/>
      <c r="D66" s="186"/>
      <c r="E66" s="496"/>
      <c r="F66" s="496"/>
      <c r="G66" s="479"/>
      <c r="H66" s="482"/>
      <c r="I66" s="178"/>
      <c r="J66" s="117"/>
      <c r="K66" s="178" t="str">
        <f>IFERROR(CONCATENATE(INDEX('8- Políticas de Administración '!$B$16:$F$53,MATCH('5- Identificación de Riesgos'!J66,'8- Políticas de Administración '!$C$16:$C$54,0),1)," - ",L66),"")</f>
        <v/>
      </c>
      <c r="L66" s="215" t="str">
        <f>IFERROR(VLOOKUP(INDEX('8- Políticas de Administración '!$B$16:$F$63,MATCH('5- Identificación de Riesgos'!J66,'8- Políticas de Administración '!$C$16:$C$64,0),1),'8- Políticas de Administración '!$B$16:$F$64,5,FALSE),"")</f>
        <v/>
      </c>
      <c r="M66" s="485"/>
      <c r="N66" s="488"/>
      <c r="O66" s="540"/>
    </row>
    <row r="67" spans="1:15" ht="30" customHeight="1" x14ac:dyDescent="0.25">
      <c r="A67" s="554"/>
      <c r="B67" s="467"/>
      <c r="C67" s="485"/>
      <c r="D67" s="186"/>
      <c r="E67" s="496"/>
      <c r="F67" s="496"/>
      <c r="G67" s="479"/>
      <c r="H67" s="482"/>
      <c r="I67" s="178"/>
      <c r="J67" s="117"/>
      <c r="K67" s="178" t="str">
        <f>IFERROR(CONCATENATE(INDEX('8- Políticas de Administración '!$B$16:$F$53,MATCH('5- Identificación de Riesgos'!J67,'8- Políticas de Administración '!$C$16:$C$54,0),1)," - ",L67),"")</f>
        <v/>
      </c>
      <c r="L67" s="215" t="str">
        <f>IFERROR(VLOOKUP(INDEX('8- Políticas de Administración '!$B$16:$F$63,MATCH('5- Identificación de Riesgos'!J67,'8- Políticas de Administración '!$C$16:$C$64,0),1),'8- Políticas de Administración '!$B$16:$F$64,5,FALSE),"")</f>
        <v/>
      </c>
      <c r="M67" s="485"/>
      <c r="N67" s="488"/>
      <c r="O67" s="540"/>
    </row>
    <row r="68" spans="1:15" ht="30" customHeight="1" x14ac:dyDescent="0.25">
      <c r="A68" s="554"/>
      <c r="B68" s="467"/>
      <c r="C68" s="485"/>
      <c r="D68" s="186"/>
      <c r="E68" s="496"/>
      <c r="F68" s="496"/>
      <c r="G68" s="479"/>
      <c r="H68" s="482"/>
      <c r="I68" s="178"/>
      <c r="J68" s="117"/>
      <c r="K68" s="178" t="str">
        <f>IFERROR(CONCATENATE(INDEX('8- Políticas de Administración '!$B$16:$F$53,MATCH('5- Identificación de Riesgos'!J68,'8- Políticas de Administración '!$C$16:$C$54,0),1)," - ",L68),"")</f>
        <v/>
      </c>
      <c r="L68" s="215" t="str">
        <f>IFERROR(VLOOKUP(INDEX('8- Políticas de Administración '!$B$16:$F$63,MATCH('5- Identificación de Riesgos'!J68,'8- Políticas de Administración '!$C$16:$C$64,0),1),'8- Políticas de Administración '!$B$16:$F$64,5,FALSE),"")</f>
        <v/>
      </c>
      <c r="M68" s="485"/>
      <c r="N68" s="488"/>
      <c r="O68" s="540"/>
    </row>
    <row r="69" spans="1:15" ht="15.75" thickBot="1" x14ac:dyDescent="0.3">
      <c r="A69" s="555"/>
      <c r="B69" s="468"/>
      <c r="C69" s="486"/>
      <c r="D69" s="188"/>
      <c r="E69" s="497"/>
      <c r="F69" s="497"/>
      <c r="G69" s="480"/>
      <c r="H69" s="483"/>
      <c r="I69" s="179"/>
      <c r="J69" s="191"/>
      <c r="K69" s="179" t="str">
        <f>IFERROR(CONCATENATE(INDEX('8- Políticas de Administración '!$B$16:$F$53,MATCH('5- Identificación de Riesgos'!J69,'8- Políticas de Administración '!$C$16:$C$54,0),1)," - ",L69),"")</f>
        <v/>
      </c>
      <c r="L69" s="216" t="str">
        <f>IFERROR(VLOOKUP(INDEX('8- Políticas de Administración '!$B$16:$F$63,MATCH('5- Identificación de Riesgos'!J69,'8- Políticas de Administración '!$C$16:$C$64,0),1),'8- Políticas de Administración '!$B$16:$F$64,5,FALSE),"")</f>
        <v/>
      </c>
      <c r="M69" s="486"/>
      <c r="N69" s="489"/>
      <c r="O69" s="540"/>
    </row>
    <row r="70" spans="1:15" ht="75" x14ac:dyDescent="0.25">
      <c r="A70" s="490">
        <v>7</v>
      </c>
      <c r="B70" s="493" t="s">
        <v>369</v>
      </c>
      <c r="C70" s="494" t="s">
        <v>370</v>
      </c>
      <c r="D70" s="176" t="s">
        <v>542</v>
      </c>
      <c r="E70" s="495">
        <v>50000</v>
      </c>
      <c r="F70" s="495">
        <v>6000</v>
      </c>
      <c r="G70" s="478">
        <f t="shared" ref="G70" si="9">+F70/E70</f>
        <v>0.12</v>
      </c>
      <c r="H70" s="481" t="str">
        <f>CONCATENATE(IF(G70&lt;='8- Políticas de Administración '!$D$6,'8- Políticas de Administración '!$B$6,IF(G70&lt;='8- Políticas de Administración '!$D$7,'8- Políticas de Administración '!$B$7,IF(G70&lt;='8- Políticas de Administración '!$D$8,'8- Políticas de Administración '!$B$8,IF(G70&lt;='8- Políticas de Administración '!$D$9,'8- Políticas de Administración '!$B$9,IF(G70&lt;='8- Políticas de Administración '!$D$10,'8- Políticas de Administración '!$B$10,"Probabilidad no valida")))))," - ",VLOOKUP(IF(G70&lt;='8- Políticas de Administración '!$D$6,'8- Políticas de Administración '!$B$6,IF(G70&lt;='8- Políticas de Administración '!$D$7,'8- Políticas de Administración '!$B$7,IF(G70&lt;='8- Políticas de Administración '!$D$8,'8- Políticas de Administración '!$B$8,IF(G70&lt;='8- Políticas de Administración '!$D$9,'8- Políticas de Administración '!$B$9,IF(G70&lt;='8- Políticas de Administración '!$D$10,'8- Políticas de Administración '!$B$10,"Probabilidad no valida"))))),'8- Políticas de Administración '!$B$6:$F$10,5,FALSE))</f>
        <v>Media - 3</v>
      </c>
      <c r="I70" s="180" t="s">
        <v>318</v>
      </c>
      <c r="J70" s="192" t="s">
        <v>319</v>
      </c>
      <c r="K70" s="177" t="str">
        <f>IFERROR(CONCATENATE(INDEX('8- Políticas de Administración '!$B$16:$F$53,MATCH('5- Identificación de Riesgos'!J70,'8- Políticas de Administración '!$C$16:$C$54,0),1)," - ",L70),"")</f>
        <v>Mayor - 4</v>
      </c>
      <c r="L70" s="217">
        <f>IFERROR(VLOOKUP(INDEX('8- Políticas de Administración '!$B$16:$F$63,MATCH('5- Identificación de Riesgos'!J70,'8- Políticas de Administración '!$C$16:$C$64,0),1),'8- Políticas de Administración '!$B$16:$F$64,5,FALSE),"")</f>
        <v>4</v>
      </c>
      <c r="M70" s="484" t="str">
        <f>IFERROR(CONCATENATE(INDEX('8- Políticas de Administración '!$B$16:$F$53,MATCH(ROUND(AVERAGE(L70:L79),0),'8- Políticas de Administración '!$F$16:$F$53,0),1)," - ",ROUND(AVERAGE(L70:L79),0)),"")</f>
        <v>Moderado - 3</v>
      </c>
      <c r="N70" s="487" t="str">
        <f>IFERROR(CONCATENATE(VLOOKUP((LEFT(H70,LEN(H70)-4)&amp;LEFT(M70,LEN(M70)-4)),'9- Matriz de Calor '!$D$18:$E$42,2,0)," - ",RIGHT(H70,1)*RIGHT(M70,1)),"")</f>
        <v>Moderado - 9</v>
      </c>
      <c r="O70" s="540">
        <f t="shared" si="8"/>
        <v>9</v>
      </c>
    </row>
    <row r="71" spans="1:15" ht="48" customHeight="1" x14ac:dyDescent="0.25">
      <c r="A71" s="491"/>
      <c r="B71" s="467"/>
      <c r="C71" s="485"/>
      <c r="D71" s="186" t="s">
        <v>371</v>
      </c>
      <c r="E71" s="496"/>
      <c r="F71" s="496"/>
      <c r="G71" s="479"/>
      <c r="H71" s="482"/>
      <c r="I71" s="178" t="s">
        <v>318</v>
      </c>
      <c r="J71" s="117" t="s">
        <v>331</v>
      </c>
      <c r="K71" s="178" t="str">
        <f>IFERROR(CONCATENATE(INDEX('8- Políticas de Administración '!$B$16:$F$53,MATCH('5- Identificación de Riesgos'!J71,'8- Políticas de Administración '!$C$16:$C$54,0),1)," - ",L71),"")</f>
        <v>Menor - 2</v>
      </c>
      <c r="L71" s="215">
        <f>IFERROR(VLOOKUP(INDEX('8- Políticas de Administración '!$B$16:$F$63,MATCH('5- Identificación de Riesgos'!J71,'8- Políticas de Administración '!$C$16:$C$64,0),1),'8- Políticas de Administración '!$B$16:$F$64,5,FALSE),"")</f>
        <v>2</v>
      </c>
      <c r="M71" s="485"/>
      <c r="N71" s="488"/>
      <c r="O71" s="540"/>
    </row>
    <row r="72" spans="1:15" x14ac:dyDescent="0.25">
      <c r="A72" s="491"/>
      <c r="B72" s="467"/>
      <c r="C72" s="485"/>
      <c r="D72" s="189"/>
      <c r="E72" s="496"/>
      <c r="F72" s="496"/>
      <c r="G72" s="479"/>
      <c r="H72" s="482"/>
      <c r="I72" s="178"/>
      <c r="J72" s="117"/>
      <c r="K72" s="178" t="str">
        <f>IFERROR(CONCATENATE(INDEX('8- Políticas de Administración '!$B$16:$F$53,MATCH('5- Identificación de Riesgos'!J72,'8- Políticas de Administración '!$C$16:$C$54,0),1)," - ",L72),"")</f>
        <v/>
      </c>
      <c r="L72" s="215" t="str">
        <f>IFERROR(VLOOKUP(INDEX('8- Políticas de Administración '!$B$16:$F$63,MATCH('5- Identificación de Riesgos'!J72,'8- Políticas de Administración '!$C$16:$C$64,0),1),'8- Políticas de Administración '!$B$16:$F$64,5,FALSE),"")</f>
        <v/>
      </c>
      <c r="M72" s="485"/>
      <c r="N72" s="488"/>
      <c r="O72" s="540"/>
    </row>
    <row r="73" spans="1:15" x14ac:dyDescent="0.25">
      <c r="A73" s="491"/>
      <c r="B73" s="467"/>
      <c r="C73" s="485"/>
      <c r="D73" s="189"/>
      <c r="E73" s="496"/>
      <c r="F73" s="496"/>
      <c r="G73" s="479"/>
      <c r="H73" s="482"/>
      <c r="I73" s="178"/>
      <c r="J73" s="117"/>
      <c r="K73" s="178"/>
      <c r="L73" s="215"/>
      <c r="M73" s="485"/>
      <c r="N73" s="488"/>
      <c r="O73" s="540"/>
    </row>
    <row r="74" spans="1:15" x14ac:dyDescent="0.25">
      <c r="A74" s="491"/>
      <c r="B74" s="467"/>
      <c r="C74" s="485"/>
      <c r="D74" s="189"/>
      <c r="E74" s="496"/>
      <c r="F74" s="496"/>
      <c r="G74" s="479"/>
      <c r="H74" s="482"/>
      <c r="I74" s="178"/>
      <c r="J74" s="117"/>
      <c r="K74" s="178"/>
      <c r="L74" s="215"/>
      <c r="M74" s="485"/>
      <c r="N74" s="488"/>
      <c r="O74" s="540"/>
    </row>
    <row r="75" spans="1:15" x14ac:dyDescent="0.25">
      <c r="A75" s="491"/>
      <c r="B75" s="467"/>
      <c r="C75" s="485"/>
      <c r="D75" s="186"/>
      <c r="E75" s="496"/>
      <c r="F75" s="496"/>
      <c r="G75" s="479"/>
      <c r="H75" s="482"/>
      <c r="I75" s="178"/>
      <c r="J75" s="117"/>
      <c r="K75" s="178" t="str">
        <f>IFERROR(CONCATENATE(INDEX('8- Políticas de Administración '!$B$16:$F$53,MATCH('5- Identificación de Riesgos'!J75,'8- Políticas de Administración '!$C$16:$C$54,0),1)," - ",L75),"")</f>
        <v/>
      </c>
      <c r="L75" s="215" t="str">
        <f>IFERROR(VLOOKUP(INDEX('8- Políticas de Administración '!$B$16:$F$63,MATCH('5- Identificación de Riesgos'!J75,'8- Políticas de Administración '!$C$16:$C$64,0),1),'8- Políticas de Administración '!$B$16:$F$64,5,FALSE),"")</f>
        <v/>
      </c>
      <c r="M75" s="485"/>
      <c r="N75" s="488"/>
      <c r="O75" s="540"/>
    </row>
    <row r="76" spans="1:15" x14ac:dyDescent="0.25">
      <c r="A76" s="491"/>
      <c r="B76" s="467"/>
      <c r="C76" s="485"/>
      <c r="D76" s="186"/>
      <c r="E76" s="496"/>
      <c r="F76" s="496"/>
      <c r="G76" s="479"/>
      <c r="H76" s="482"/>
      <c r="I76" s="178"/>
      <c r="J76" s="117"/>
      <c r="K76" s="178" t="str">
        <f>IFERROR(CONCATENATE(INDEX('8- Políticas de Administración '!$B$16:$F$53,MATCH('5- Identificación de Riesgos'!J76,'8- Políticas de Administración '!$C$16:$C$54,0),1)," - ",L76),"")</f>
        <v/>
      </c>
      <c r="L76" s="215" t="str">
        <f>IFERROR(VLOOKUP(INDEX('8- Políticas de Administración '!$B$16:$F$63,MATCH('5- Identificación de Riesgos'!J76,'8- Políticas de Administración '!$C$16:$C$64,0),1),'8- Políticas de Administración '!$B$16:$F$64,5,FALSE),"")</f>
        <v/>
      </c>
      <c r="M76" s="485"/>
      <c r="N76" s="488"/>
      <c r="O76" s="540"/>
    </row>
    <row r="77" spans="1:15" x14ac:dyDescent="0.25">
      <c r="A77" s="491"/>
      <c r="B77" s="467"/>
      <c r="C77" s="485"/>
      <c r="D77" s="186"/>
      <c r="E77" s="496"/>
      <c r="F77" s="496"/>
      <c r="G77" s="479"/>
      <c r="H77" s="482"/>
      <c r="I77" s="178"/>
      <c r="J77" s="117"/>
      <c r="K77" s="178" t="str">
        <f>IFERROR(CONCATENATE(INDEX('8- Políticas de Administración '!$B$16:$F$53,MATCH('5- Identificación de Riesgos'!J77,'8- Políticas de Administración '!$C$16:$C$54,0),1)," - ",L77),"")</f>
        <v/>
      </c>
      <c r="L77" s="215" t="str">
        <f>IFERROR(VLOOKUP(INDEX('8- Políticas de Administración '!$B$16:$F$63,MATCH('5- Identificación de Riesgos'!J77,'8- Políticas de Administración '!$C$16:$C$64,0),1),'8- Políticas de Administración '!$B$16:$F$64,5,FALSE),"")</f>
        <v/>
      </c>
      <c r="M77" s="485"/>
      <c r="N77" s="488"/>
      <c r="O77" s="540"/>
    </row>
    <row r="78" spans="1:15" x14ac:dyDescent="0.25">
      <c r="A78" s="491"/>
      <c r="B78" s="467"/>
      <c r="C78" s="485"/>
      <c r="D78" s="186"/>
      <c r="E78" s="496"/>
      <c r="F78" s="496"/>
      <c r="G78" s="479"/>
      <c r="H78" s="482"/>
      <c r="I78" s="178"/>
      <c r="J78" s="117"/>
      <c r="K78" s="178" t="str">
        <f>IFERROR(CONCATENATE(INDEX('8- Políticas de Administración '!$B$16:$F$53,MATCH('5- Identificación de Riesgos'!J78,'8- Políticas de Administración '!$C$16:$C$54,0),1)," - ",L78),"")</f>
        <v/>
      </c>
      <c r="L78" s="215" t="str">
        <f>IFERROR(VLOOKUP(INDEX('8- Políticas de Administración '!$B$16:$F$63,MATCH('5- Identificación de Riesgos'!J78,'8- Políticas de Administración '!$C$16:$C$64,0),1),'8- Políticas de Administración '!$B$16:$F$64,5,FALSE),"")</f>
        <v/>
      </c>
      <c r="M78" s="485"/>
      <c r="N78" s="488"/>
      <c r="O78" s="540"/>
    </row>
    <row r="79" spans="1:15" ht="15.75" thickBot="1" x14ac:dyDescent="0.3">
      <c r="A79" s="492"/>
      <c r="B79" s="468"/>
      <c r="C79" s="486"/>
      <c r="D79" s="188"/>
      <c r="E79" s="497"/>
      <c r="F79" s="497"/>
      <c r="G79" s="480"/>
      <c r="H79" s="483"/>
      <c r="I79" s="179"/>
      <c r="J79" s="191"/>
      <c r="K79" s="179" t="str">
        <f>IFERROR(CONCATENATE(INDEX('8- Políticas de Administración '!$B$16:$F$53,MATCH('5- Identificación de Riesgos'!J79,'8- Políticas de Administración '!$C$16:$C$54,0),1)," - ",L79),"")</f>
        <v/>
      </c>
      <c r="L79" s="216" t="str">
        <f>IFERROR(VLOOKUP(INDEX('8- Políticas de Administración '!$B$16:$F$63,MATCH('5- Identificación de Riesgos'!J79,'8- Políticas de Administración '!$C$16:$C$64,0),1),'8- Políticas de Administración '!$B$16:$F$64,5,FALSE),"")</f>
        <v/>
      </c>
      <c r="M79" s="486"/>
      <c r="N79" s="489"/>
      <c r="O79" s="540"/>
    </row>
    <row r="80" spans="1:15" ht="30" x14ac:dyDescent="0.25">
      <c r="A80" s="466">
        <v>8</v>
      </c>
      <c r="B80" s="493" t="s">
        <v>543</v>
      </c>
      <c r="C80" s="494" t="s">
        <v>544</v>
      </c>
      <c r="D80" s="186" t="s">
        <v>545</v>
      </c>
      <c r="E80" s="495">
        <v>100000</v>
      </c>
      <c r="F80" s="495">
        <v>30000</v>
      </c>
      <c r="G80" s="478">
        <f t="shared" ref="G80" si="10">+F80/E80</f>
        <v>0.3</v>
      </c>
      <c r="H80" s="481" t="str">
        <f>CONCATENATE(IF(G80&lt;='8- Políticas de Administración '!$D$6,'8- Políticas de Administración '!$B$6,IF(G80&lt;='8- Políticas de Administración '!$D$7,'8- Políticas de Administración '!$B$7,IF(G80&lt;='8- Políticas de Administración '!$D$8,'8- Políticas de Administración '!$B$8,IF(G80&lt;='8- Políticas de Administración '!$D$9,'8- Políticas de Administración '!$B$9,IF(G80&lt;='8- Políticas de Administración '!$D$10,'8- Políticas de Administración '!$B$10,"Probabilidad no valida")))))," - ",VLOOKUP(IF(G80&lt;='8- Políticas de Administración '!$D$6,'8- Políticas de Administración '!$B$6,IF(G80&lt;='8- Políticas de Administración '!$D$7,'8- Políticas de Administración '!$B$7,IF(G80&lt;='8- Políticas de Administración '!$D$8,'8- Políticas de Administración '!$B$8,IF(G80&lt;='8- Políticas de Administración '!$D$9,'8- Políticas de Administración '!$B$9,IF(G80&lt;='8- Políticas de Administración '!$D$10,'8- Políticas de Administración '!$B$10,"Probabilidad no valida"))))),'8- Políticas de Administración '!$B$6:$F$10,5,FALSE))</f>
        <v>Alta - 4</v>
      </c>
      <c r="I80" s="180" t="s">
        <v>321</v>
      </c>
      <c r="J80" s="192" t="s">
        <v>463</v>
      </c>
      <c r="K80" s="177" t="str">
        <f>IFERROR(CONCATENATE(INDEX('8- Políticas de Administración '!$B$16:$F$53,MATCH('5- Identificación de Riesgos'!J80,'8- Políticas de Administración '!$C$16:$C$54,0),1)," - ",L80),"")</f>
        <v>Leve - 1</v>
      </c>
      <c r="L80" s="217">
        <f>IFERROR(VLOOKUP(INDEX('8- Políticas de Administración '!$B$16:$F$63,MATCH('5- Identificación de Riesgos'!J80,'8- Políticas de Administración '!$C$16:$C$64,0),1),'8- Políticas de Administración '!$B$16:$F$64,5,FALSE),"")</f>
        <v>1</v>
      </c>
      <c r="M80" s="484" t="str">
        <f>IFERROR(CONCATENATE(INDEX('8- Políticas de Administración '!$B$16:$F$53,MATCH(ROUND(AVERAGE(L80:L89),0),'8- Políticas de Administración '!$F$16:$F$53,0),1)," - ",ROUND(AVERAGE(L80:L89),0)),"")</f>
        <v>Leve - 1</v>
      </c>
      <c r="N80" s="487" t="str">
        <f>IFERROR(CONCATENATE(VLOOKUP((LEFT(H80,LEN(H80)-4)&amp;LEFT(M80,LEN(M80)-4)),'9- Matriz de Calor '!$D$18:$E$42,2,0)," - ",RIGHT(H80,1)*RIGHT(M80,1)),"")</f>
        <v>Moderado - 4</v>
      </c>
      <c r="O80" s="540">
        <f t="shared" ref="O80" si="11">RIGHT(H80,1)*RIGHT(M80,1)</f>
        <v>4</v>
      </c>
    </row>
    <row r="81" spans="1:15" ht="30" x14ac:dyDescent="0.25">
      <c r="A81" s="467"/>
      <c r="B81" s="467"/>
      <c r="C81" s="485"/>
      <c r="D81" s="186" t="s">
        <v>548</v>
      </c>
      <c r="E81" s="496"/>
      <c r="F81" s="496"/>
      <c r="G81" s="479"/>
      <c r="H81" s="482"/>
      <c r="I81" s="178" t="s">
        <v>324</v>
      </c>
      <c r="J81" s="117" t="s">
        <v>325</v>
      </c>
      <c r="K81" s="178" t="str">
        <f>IFERROR(CONCATENATE(INDEX('8- Políticas de Administración '!$B$16:$F$53,MATCH('5- Identificación de Riesgos'!J81,'8- Políticas de Administración '!$C$16:$C$54,0),1)," - ",L81),"")</f>
        <v>Leve - 1</v>
      </c>
      <c r="L81" s="215">
        <f>IFERROR(VLOOKUP(INDEX('8- Políticas de Administración '!$B$16:$F$63,MATCH('5- Identificación de Riesgos'!J81,'8- Políticas de Administración '!$C$16:$C$64,0),1),'8- Políticas de Administración '!$B$16:$F$64,5,FALSE),"")</f>
        <v>1</v>
      </c>
      <c r="M81" s="485"/>
      <c r="N81" s="488"/>
      <c r="O81" s="540"/>
    </row>
    <row r="82" spans="1:15" x14ac:dyDescent="0.25">
      <c r="A82" s="467"/>
      <c r="B82" s="467"/>
      <c r="C82" s="485"/>
      <c r="D82" s="186"/>
      <c r="E82" s="496"/>
      <c r="F82" s="496"/>
      <c r="G82" s="479"/>
      <c r="H82" s="482"/>
      <c r="I82" s="178"/>
      <c r="J82" s="117"/>
      <c r="K82" s="178" t="str">
        <f>IFERROR(CONCATENATE(INDEX('8- Políticas de Administración '!$B$16:$F$53,MATCH('5- Identificación de Riesgos'!J82,'8- Políticas de Administración '!$C$16:$C$54,0),1)," - ",L82),"")</f>
        <v/>
      </c>
      <c r="L82" s="215" t="str">
        <f>IFERROR(VLOOKUP(INDEX('8- Políticas de Administración '!$B$16:$F$63,MATCH('5- Identificación de Riesgos'!J82,'8- Políticas de Administración '!$C$16:$C$64,0),1),'8- Políticas de Administración '!$B$16:$F$64,5,FALSE),"")</f>
        <v/>
      </c>
      <c r="M82" s="485"/>
      <c r="N82" s="488"/>
      <c r="O82" s="540"/>
    </row>
    <row r="83" spans="1:15" x14ac:dyDescent="0.25">
      <c r="A83" s="467"/>
      <c r="B83" s="467"/>
      <c r="C83" s="485"/>
      <c r="D83" s="186"/>
      <c r="E83" s="496"/>
      <c r="F83" s="496"/>
      <c r="G83" s="479"/>
      <c r="H83" s="482"/>
      <c r="I83" s="178"/>
      <c r="J83" s="117"/>
      <c r="K83" s="178" t="str">
        <f>IFERROR(CONCATENATE(INDEX('8- Políticas de Administración '!$B$16:$F$53,MATCH('5- Identificación de Riesgos'!J83,'8- Políticas de Administración '!$C$16:$C$54,0),1)," - ",L83),"")</f>
        <v/>
      </c>
      <c r="L83" s="215" t="str">
        <f>IFERROR(VLOOKUP(INDEX('8- Políticas de Administración '!$B$16:$F$63,MATCH('5- Identificación de Riesgos'!J83,'8- Políticas de Administración '!$C$16:$C$64,0),1),'8- Políticas de Administración '!$B$16:$F$64,5,FALSE),"")</f>
        <v/>
      </c>
      <c r="M83" s="485"/>
      <c r="N83" s="488"/>
      <c r="O83" s="540"/>
    </row>
    <row r="84" spans="1:15" x14ac:dyDescent="0.25">
      <c r="A84" s="467"/>
      <c r="B84" s="467"/>
      <c r="C84" s="485"/>
      <c r="D84" s="189"/>
      <c r="E84" s="496"/>
      <c r="F84" s="496"/>
      <c r="G84" s="479"/>
      <c r="H84" s="482"/>
      <c r="I84" s="178"/>
      <c r="J84" s="117"/>
      <c r="K84" s="178" t="str">
        <f>IFERROR(CONCATENATE(INDEX('8- Políticas de Administración '!$B$16:$F$53,MATCH('5- Identificación de Riesgos'!J84,'8- Políticas de Administración '!$C$16:$C$54,0),1)," - ",L84),"")</f>
        <v/>
      </c>
      <c r="L84" s="215" t="str">
        <f>IFERROR(VLOOKUP(INDEX('8- Políticas de Administración '!$B$16:$F$63,MATCH('5- Identificación de Riesgos'!J84,'8- Políticas de Administración '!$C$16:$C$64,0),1),'8- Políticas de Administración '!$B$16:$F$64,5,FALSE),"")</f>
        <v/>
      </c>
      <c r="M84" s="485"/>
      <c r="N84" s="488"/>
      <c r="O84" s="540"/>
    </row>
    <row r="85" spans="1:15" x14ac:dyDescent="0.25">
      <c r="A85" s="467"/>
      <c r="B85" s="467"/>
      <c r="C85" s="485"/>
      <c r="D85" s="186"/>
      <c r="E85" s="496"/>
      <c r="F85" s="496"/>
      <c r="G85" s="479"/>
      <c r="H85" s="482"/>
      <c r="I85" s="178"/>
      <c r="J85" s="117"/>
      <c r="K85" s="178" t="str">
        <f>IFERROR(CONCATENATE(INDEX('8- Políticas de Administración '!$B$16:$F$53,MATCH('5- Identificación de Riesgos'!J85,'8- Políticas de Administración '!$C$16:$C$54,0),1)," - ",L85),"")</f>
        <v/>
      </c>
      <c r="L85" s="215" t="str">
        <f>IFERROR(VLOOKUP(INDEX('8- Políticas de Administración '!$B$16:$F$63,MATCH('5- Identificación de Riesgos'!J85,'8- Políticas de Administración '!$C$16:$C$64,0),1),'8- Políticas de Administración '!$B$16:$F$64,5,FALSE),"")</f>
        <v/>
      </c>
      <c r="M85" s="485"/>
      <c r="N85" s="488"/>
      <c r="O85" s="540"/>
    </row>
    <row r="86" spans="1:15" x14ac:dyDescent="0.25">
      <c r="A86" s="467"/>
      <c r="B86" s="467"/>
      <c r="C86" s="485"/>
      <c r="D86" s="186"/>
      <c r="E86" s="496"/>
      <c r="F86" s="496"/>
      <c r="G86" s="479"/>
      <c r="H86" s="482"/>
      <c r="I86" s="178"/>
      <c r="J86" s="117"/>
      <c r="K86" s="178" t="str">
        <f>IFERROR(CONCATENATE(INDEX('8- Políticas de Administración '!$B$16:$F$53,MATCH('5- Identificación de Riesgos'!J86,'8- Políticas de Administración '!$C$16:$C$54,0),1)," - ",L86),"")</f>
        <v/>
      </c>
      <c r="L86" s="215" t="str">
        <f>IFERROR(VLOOKUP(INDEX('8- Políticas de Administración '!$B$16:$F$63,MATCH('5- Identificación de Riesgos'!J86,'8- Políticas de Administración '!$C$16:$C$64,0),1),'8- Políticas de Administración '!$B$16:$F$64,5,FALSE),"")</f>
        <v/>
      </c>
      <c r="M86" s="485"/>
      <c r="N86" s="488"/>
      <c r="O86" s="540"/>
    </row>
    <row r="87" spans="1:15" x14ac:dyDescent="0.25">
      <c r="A87" s="467"/>
      <c r="B87" s="467"/>
      <c r="C87" s="485"/>
      <c r="D87" s="186"/>
      <c r="E87" s="496"/>
      <c r="F87" s="496"/>
      <c r="G87" s="479"/>
      <c r="H87" s="482"/>
      <c r="I87" s="178"/>
      <c r="J87" s="117"/>
      <c r="K87" s="178" t="str">
        <f>IFERROR(CONCATENATE(INDEX('8- Políticas de Administración '!$B$16:$F$53,MATCH('5- Identificación de Riesgos'!J87,'8- Políticas de Administración '!$C$16:$C$54,0),1)," - ",L87),"")</f>
        <v/>
      </c>
      <c r="L87" s="215" t="str">
        <f>IFERROR(VLOOKUP(INDEX('8- Políticas de Administración '!$B$16:$F$63,MATCH('5- Identificación de Riesgos'!J87,'8- Políticas de Administración '!$C$16:$C$64,0),1),'8- Políticas de Administración '!$B$16:$F$64,5,FALSE),"")</f>
        <v/>
      </c>
      <c r="M87" s="485"/>
      <c r="N87" s="488"/>
      <c r="O87" s="540"/>
    </row>
    <row r="88" spans="1:15" x14ac:dyDescent="0.25">
      <c r="A88" s="467"/>
      <c r="B88" s="467"/>
      <c r="C88" s="485"/>
      <c r="D88" s="186"/>
      <c r="E88" s="496"/>
      <c r="F88" s="496"/>
      <c r="G88" s="479"/>
      <c r="H88" s="482"/>
      <c r="I88" s="178"/>
      <c r="J88" s="117"/>
      <c r="K88" s="178" t="str">
        <f>IFERROR(CONCATENATE(INDEX('8- Políticas de Administración '!$B$16:$F$53,MATCH('5- Identificación de Riesgos'!J88,'8- Políticas de Administración '!$C$16:$C$54,0),1)," - ",L88),"")</f>
        <v/>
      </c>
      <c r="L88" s="215" t="str">
        <f>IFERROR(VLOOKUP(INDEX('8- Políticas de Administración '!$B$16:$F$63,MATCH('5- Identificación de Riesgos'!J88,'8- Políticas de Administración '!$C$16:$C$64,0),1),'8- Políticas de Administración '!$B$16:$F$64,5,FALSE),"")</f>
        <v/>
      </c>
      <c r="M88" s="485"/>
      <c r="N88" s="488"/>
      <c r="O88" s="540"/>
    </row>
    <row r="89" spans="1:15" ht="15.75" thickBot="1" x14ac:dyDescent="0.3">
      <c r="A89" s="468"/>
      <c r="B89" s="468"/>
      <c r="C89" s="486"/>
      <c r="D89" s="188"/>
      <c r="E89" s="497"/>
      <c r="F89" s="497"/>
      <c r="G89" s="480"/>
      <c r="H89" s="483"/>
      <c r="I89" s="179"/>
      <c r="J89" s="191"/>
      <c r="K89" s="179" t="str">
        <f>IFERROR(CONCATENATE(INDEX('8- Políticas de Administración '!$B$16:$F$53,MATCH('5- Identificación de Riesgos'!J89,'8- Políticas de Administración '!$C$16:$C$54,0),1)," - ",L89),"")</f>
        <v/>
      </c>
      <c r="L89" s="216" t="str">
        <f>IFERROR(VLOOKUP(INDEX('8- Políticas de Administración '!$B$16:$F$63,MATCH('5- Identificación de Riesgos'!J89,'8- Políticas de Administración '!$C$16:$C$64,0),1),'8- Políticas de Administración '!$B$16:$F$64,5,FALSE),"")</f>
        <v/>
      </c>
      <c r="M89" s="486"/>
      <c r="N89" s="489"/>
      <c r="O89" s="540"/>
    </row>
  </sheetData>
  <mergeCells count="105">
    <mergeCell ref="O20:O29"/>
    <mergeCell ref="M10:M19"/>
    <mergeCell ref="M60:M69"/>
    <mergeCell ref="N60:N69"/>
    <mergeCell ref="N10:N19"/>
    <mergeCell ref="M20:M29"/>
    <mergeCell ref="O60:O69"/>
    <mergeCell ref="A50:A59"/>
    <mergeCell ref="B50:B59"/>
    <mergeCell ref="C50:C59"/>
    <mergeCell ref="O30:O39"/>
    <mergeCell ref="M30:M39"/>
    <mergeCell ref="N30:N39"/>
    <mergeCell ref="M40:M49"/>
    <mergeCell ref="N40:N49"/>
    <mergeCell ref="M50:M59"/>
    <mergeCell ref="N50:N59"/>
    <mergeCell ref="O40:O49"/>
    <mergeCell ref="O50:O59"/>
    <mergeCell ref="H10:H19"/>
    <mergeCell ref="A20:A29"/>
    <mergeCell ref="A60:A69"/>
    <mergeCell ref="C60:C69"/>
    <mergeCell ref="E10:E19"/>
    <mergeCell ref="O80:O89"/>
    <mergeCell ref="H30:H39"/>
    <mergeCell ref="H40:H49"/>
    <mergeCell ref="H50:H59"/>
    <mergeCell ref="E30:E39"/>
    <mergeCell ref="F30:F39"/>
    <mergeCell ref="G30:G39"/>
    <mergeCell ref="E40:E49"/>
    <mergeCell ref="F40:F49"/>
    <mergeCell ref="G40:G49"/>
    <mergeCell ref="E50:E59"/>
    <mergeCell ref="F50:F59"/>
    <mergeCell ref="G50:G59"/>
    <mergeCell ref="O70:O79"/>
    <mergeCell ref="A80:A89"/>
    <mergeCell ref="B80:B89"/>
    <mergeCell ref="C80:C89"/>
    <mergeCell ref="E80:E89"/>
    <mergeCell ref="F80:F89"/>
    <mergeCell ref="G80:G89"/>
    <mergeCell ref="H80:H89"/>
    <mergeCell ref="M80:M89"/>
    <mergeCell ref="N80:N89"/>
    <mergeCell ref="F10:F19"/>
    <mergeCell ref="G10:G19"/>
    <mergeCell ref="A10:A19"/>
    <mergeCell ref="C10:C19"/>
    <mergeCell ref="B10:B19"/>
    <mergeCell ref="O8:O9"/>
    <mergeCell ref="N8:N9"/>
    <mergeCell ref="N7:O7"/>
    <mergeCell ref="K8:K9"/>
    <mergeCell ref="M8:M9"/>
    <mergeCell ref="I7:M7"/>
    <mergeCell ref="O10:O19"/>
    <mergeCell ref="A7:B7"/>
    <mergeCell ref="C8:C9"/>
    <mergeCell ref="A1:C2"/>
    <mergeCell ref="A4:C4"/>
    <mergeCell ref="A8:A9"/>
    <mergeCell ref="B8:B9"/>
    <mergeCell ref="E8:E9"/>
    <mergeCell ref="D6:N6"/>
    <mergeCell ref="I8:I9"/>
    <mergeCell ref="G8:G9"/>
    <mergeCell ref="H8:H9"/>
    <mergeCell ref="E7:H7"/>
    <mergeCell ref="F8:F9"/>
    <mergeCell ref="L8:L9"/>
    <mergeCell ref="D4:N4"/>
    <mergeCell ref="D5:N5"/>
    <mergeCell ref="A5:C5"/>
    <mergeCell ref="A6:C6"/>
    <mergeCell ref="D7:D9"/>
    <mergeCell ref="B20:B29"/>
    <mergeCell ref="C20:C29"/>
    <mergeCell ref="N20:N29"/>
    <mergeCell ref="E60:E69"/>
    <mergeCell ref="F60:F69"/>
    <mergeCell ref="G60:G69"/>
    <mergeCell ref="H60:H69"/>
    <mergeCell ref="B60:B69"/>
    <mergeCell ref="E20:E29"/>
    <mergeCell ref="G20:G29"/>
    <mergeCell ref="H20:H29"/>
    <mergeCell ref="F20:F29"/>
    <mergeCell ref="A40:A49"/>
    <mergeCell ref="B40:B49"/>
    <mergeCell ref="B30:B39"/>
    <mergeCell ref="C30:C39"/>
    <mergeCell ref="C40:C49"/>
    <mergeCell ref="G70:G79"/>
    <mergeCell ref="H70:H79"/>
    <mergeCell ref="M70:M79"/>
    <mergeCell ref="N70:N79"/>
    <mergeCell ref="A70:A79"/>
    <mergeCell ref="B70:B79"/>
    <mergeCell ref="C70:C79"/>
    <mergeCell ref="E70:E79"/>
    <mergeCell ref="F70:F79"/>
    <mergeCell ref="A30:A39"/>
  </mergeCells>
  <conditionalFormatting sqref="H10 H20 H30 H40 H50 H60">
    <cfRule type="containsText" dxfId="577" priority="354" operator="containsText" text="Muy Baja'Tabla probabilidad'!">
      <formula>NOT(ISERROR(SEARCH("Muy Baja'Tabla probabilidad'!",H10)))</formula>
    </cfRule>
    <cfRule type="containsText" dxfId="576" priority="348" operator="containsText" text="Media">
      <formula>NOT(ISERROR(SEARCH("Media",H10)))</formula>
    </cfRule>
    <cfRule type="containsText" dxfId="575" priority="347" operator="containsText" text="Media">
      <formula>NOT(ISERROR(SEARCH("Media",H10)))</formula>
    </cfRule>
    <cfRule type="containsText" dxfId="574" priority="346" operator="containsText" text="Media">
      <formula>NOT(ISERROR(SEARCH("Media",H10)))</formula>
    </cfRule>
    <cfRule type="containsText" dxfId="573" priority="345" operator="containsText" text="Alta">
      <formula>NOT(ISERROR(SEARCH("Alta",H10)))</formula>
    </cfRule>
    <cfRule type="containsText" dxfId="572" priority="343" operator="containsText" text="Muy Alta">
      <formula>NOT(ISERROR(SEARCH("Muy Alta",H10)))</formula>
    </cfRule>
    <cfRule type="containsText" dxfId="571" priority="342" operator="containsText" text="Baja">
      <formula>NOT(ISERROR(SEARCH("Baja",H10)))</formula>
    </cfRule>
    <cfRule type="containsText" dxfId="570" priority="341" operator="containsText" text="Muy Baja">
      <formula>NOT(ISERROR(SEARCH("Muy Baja",H10)))</formula>
    </cfRule>
    <cfRule type="cellIs" dxfId="569" priority="363" operator="between">
      <formula>0</formula>
      <formula>2</formula>
    </cfRule>
    <cfRule type="containsText" dxfId="568" priority="358" operator="containsText" text="Baja">
      <formula>NOT(ISERROR(SEARCH("Baja",H10)))</formula>
    </cfRule>
    <cfRule type="containsText" dxfId="567" priority="355" operator="containsText" text="Muy bajo">
      <formula>NOT(ISERROR(SEARCH("Muy bajo",H10)))</formula>
    </cfRule>
    <cfRule type="containsText" dxfId="566" priority="349" operator="containsText" text="Muy Baja">
      <formula>NOT(ISERROR(SEARCH("Muy Baja",H10)))</formula>
    </cfRule>
    <cfRule type="containsText" dxfId="565" priority="350" operator="containsText" text="Baja">
      <formula>NOT(ISERROR(SEARCH("Baja",H10)))</formula>
    </cfRule>
    <cfRule type="containsText" dxfId="564" priority="351" operator="containsText" text="Muy Baja">
      <formula>NOT(ISERROR(SEARCH("Muy Baja",H10)))</formula>
    </cfRule>
    <cfRule type="containsText" dxfId="563" priority="352" operator="containsText" text="Muy Baja">
      <formula>NOT(ISERROR(SEARCH("Muy Baja",H10)))</formula>
    </cfRule>
    <cfRule type="containsText" dxfId="562" priority="353" operator="containsText" text="Muy Baja">
      <formula>NOT(ISERROR(SEARCH("Muy Baja",H10)))</formula>
    </cfRule>
    <cfRule type="containsText" dxfId="561" priority="356" operator="containsText" text="Alta">
      <formula>NOT(ISERROR(SEARCH("Alta",H10)))</formula>
    </cfRule>
    <cfRule type="containsText" dxfId="560" priority="357" operator="containsText" text="Media">
      <formula>NOT(ISERROR(SEARCH("Media",H10)))</formula>
    </cfRule>
    <cfRule type="containsText" dxfId="559" priority="359" operator="containsText" text="Muy baja">
      <formula>NOT(ISERROR(SEARCH("Muy baja",H10)))</formula>
    </cfRule>
    <cfRule type="cellIs" dxfId="556" priority="362" operator="between">
      <formula>1</formula>
      <formula>2</formula>
    </cfRule>
  </conditionalFormatting>
  <conditionalFormatting sqref="H70">
    <cfRule type="cellIs" dxfId="555" priority="176" operator="between">
      <formula>0</formula>
      <formula>2</formula>
    </cfRule>
    <cfRule type="cellIs" dxfId="554" priority="175" operator="between">
      <formula>1</formula>
      <formula>2</formula>
    </cfRule>
    <cfRule type="containsText" dxfId="551" priority="170" operator="containsText" text="Media">
      <formula>NOT(ISERROR(SEARCH("Media",H70)))</formula>
    </cfRule>
    <cfRule type="containsText" dxfId="550" priority="172" operator="containsText" text="Muy baja">
      <formula>NOT(ISERROR(SEARCH("Muy baja",H70)))</formula>
    </cfRule>
    <cfRule type="containsText" dxfId="549" priority="171" operator="containsText" text="Baja">
      <formula>NOT(ISERROR(SEARCH("Baja",H70)))</formula>
    </cfRule>
    <cfRule type="containsText" dxfId="548" priority="166" operator="containsText" text="Muy Baja">
      <formula>NOT(ISERROR(SEARCH("Muy Baja",H70)))</formula>
    </cfRule>
    <cfRule type="containsText" dxfId="547" priority="169" operator="containsText" text="Alta">
      <formula>NOT(ISERROR(SEARCH("Alta",H70)))</formula>
    </cfRule>
    <cfRule type="containsText" dxfId="546" priority="168" operator="containsText" text="Muy bajo">
      <formula>NOT(ISERROR(SEARCH("Muy bajo",H70)))</formula>
    </cfRule>
    <cfRule type="containsText" dxfId="545" priority="156" operator="containsText" text="Muy Alta">
      <formula>NOT(ISERROR(SEARCH("Muy Alta",H70)))</formula>
    </cfRule>
    <cfRule type="containsText" dxfId="544" priority="167" operator="containsText" text="Muy Baja'Tabla probabilidad'!">
      <formula>NOT(ISERROR(SEARCH("Muy Baja'Tabla probabilidad'!",H70)))</formula>
    </cfRule>
    <cfRule type="containsText" dxfId="543" priority="165" operator="containsText" text="Muy Baja">
      <formula>NOT(ISERROR(SEARCH("Muy Baja",H70)))</formula>
    </cfRule>
    <cfRule type="containsText" dxfId="542" priority="163" operator="containsText" text="Baja">
      <formula>NOT(ISERROR(SEARCH("Baja",H70)))</formula>
    </cfRule>
    <cfRule type="containsText" dxfId="541" priority="154" operator="containsText" text="Muy Baja">
      <formula>NOT(ISERROR(SEARCH("Muy Baja",H70)))</formula>
    </cfRule>
    <cfRule type="containsText" dxfId="540" priority="155" operator="containsText" text="Baja">
      <formula>NOT(ISERROR(SEARCH("Baja",H70)))</formula>
    </cfRule>
    <cfRule type="containsText" dxfId="539" priority="164" operator="containsText" text="Muy Baja">
      <formula>NOT(ISERROR(SEARCH("Muy Baja",H70)))</formula>
    </cfRule>
    <cfRule type="containsText" dxfId="538" priority="162" operator="containsText" text="Muy Baja">
      <formula>NOT(ISERROR(SEARCH("Muy Baja",H70)))</formula>
    </cfRule>
    <cfRule type="containsText" dxfId="537" priority="161" operator="containsText" text="Media">
      <formula>NOT(ISERROR(SEARCH("Media",H70)))</formula>
    </cfRule>
    <cfRule type="containsText" dxfId="536" priority="160" operator="containsText" text="Media">
      <formula>NOT(ISERROR(SEARCH("Media",H70)))</formula>
    </cfRule>
    <cfRule type="containsText" dxfId="535" priority="159" operator="containsText" text="Media">
      <formula>NOT(ISERROR(SEARCH("Media",H70)))</formula>
    </cfRule>
    <cfRule type="containsText" dxfId="534" priority="158" operator="containsText" text="Alta">
      <formula>NOT(ISERROR(SEARCH("Alta",H70)))</formula>
    </cfRule>
  </conditionalFormatting>
  <conditionalFormatting sqref="H80">
    <cfRule type="containsText" dxfId="533" priority="39" operator="containsText" text="Alta">
      <formula>NOT(ISERROR(SEARCH("Alta",H80)))</formula>
    </cfRule>
    <cfRule type="containsText" dxfId="532" priority="40" operator="containsText" text="Media">
      <formula>NOT(ISERROR(SEARCH("Media",H80)))</formula>
    </cfRule>
    <cfRule type="containsText" dxfId="531" priority="41" operator="containsText" text="Media">
      <formula>NOT(ISERROR(SEARCH("Media",H80)))</formula>
    </cfRule>
    <cfRule type="containsText" dxfId="530" priority="42" operator="containsText" text="Media">
      <formula>NOT(ISERROR(SEARCH("Media",H80)))</formula>
    </cfRule>
    <cfRule type="containsText" dxfId="529" priority="45" operator="containsText" text="Muy Baja">
      <formula>NOT(ISERROR(SEARCH("Muy Baja",H80)))</formula>
    </cfRule>
    <cfRule type="containsText" dxfId="528" priority="46" operator="containsText" text="Muy Baja">
      <formula>NOT(ISERROR(SEARCH("Muy Baja",H80)))</formula>
    </cfRule>
    <cfRule type="containsText" dxfId="527" priority="47" operator="containsText" text="Muy Baja">
      <formula>NOT(ISERROR(SEARCH("Muy Baja",H80)))</formula>
    </cfRule>
    <cfRule type="containsText" dxfId="526" priority="48" operator="containsText" text="Muy Baja'Tabla probabilidad'!">
      <formula>NOT(ISERROR(SEARCH("Muy Baja'Tabla probabilidad'!",H80)))</formula>
    </cfRule>
    <cfRule type="containsText" dxfId="525" priority="49" operator="containsText" text="Muy bajo">
      <formula>NOT(ISERROR(SEARCH("Muy bajo",H80)))</formula>
    </cfRule>
    <cfRule type="containsText" dxfId="524" priority="50" operator="containsText" text="Alta">
      <formula>NOT(ISERROR(SEARCH("Alta",H80)))</formula>
    </cfRule>
    <cfRule type="containsText" dxfId="523" priority="44" operator="containsText" text="Baja">
      <formula>NOT(ISERROR(SEARCH("Baja",H80)))</formula>
    </cfRule>
    <cfRule type="containsText" dxfId="522" priority="52" operator="containsText" text="Baja">
      <formula>NOT(ISERROR(SEARCH("Baja",H80)))</formula>
    </cfRule>
    <cfRule type="containsText" dxfId="521" priority="53" operator="containsText" text="Muy baja">
      <formula>NOT(ISERROR(SEARCH("Muy baja",H80)))</formula>
    </cfRule>
    <cfRule type="containsText" dxfId="520" priority="43" operator="containsText" text="Muy Baja">
      <formula>NOT(ISERROR(SEARCH("Muy Baja",H80)))</formula>
    </cfRule>
    <cfRule type="cellIs" dxfId="517" priority="56" operator="between">
      <formula>1</formula>
      <formula>2</formula>
    </cfRule>
    <cfRule type="cellIs" dxfId="516" priority="57" operator="between">
      <formula>0</formula>
      <formula>2</formula>
    </cfRule>
    <cfRule type="containsText" dxfId="515" priority="35" operator="containsText" text="Muy Baja">
      <formula>NOT(ISERROR(SEARCH("Muy Baja",H80)))</formula>
    </cfRule>
    <cfRule type="containsText" dxfId="514" priority="51" operator="containsText" text="Media">
      <formula>NOT(ISERROR(SEARCH("Media",H80)))</formula>
    </cfRule>
    <cfRule type="containsText" dxfId="513" priority="36" operator="containsText" text="Baja">
      <formula>NOT(ISERROR(SEARCH("Baja",H80)))</formula>
    </cfRule>
    <cfRule type="containsText" dxfId="512" priority="37" operator="containsText" text="Muy Alta">
      <formula>NOT(ISERROR(SEARCH("Muy Alta",H80)))</formula>
    </cfRule>
  </conditionalFormatting>
  <conditionalFormatting sqref="M10 K10:K29 M20 M60 K61:K89 M70 M80">
    <cfRule type="containsText" dxfId="511" priority="336" operator="containsText" text="Mayor">
      <formula>NOT(ISERROR(SEARCH("Mayor",K10)))</formula>
    </cfRule>
    <cfRule type="containsText" dxfId="510" priority="337" operator="containsText" text="Alta">
      <formula>NOT(ISERROR(SEARCH("Alta",K10)))</formula>
    </cfRule>
    <cfRule type="containsText" dxfId="509" priority="338" operator="containsText" text="Moderado">
      <formula>NOT(ISERROR(SEARCH("Moderado",K10)))</formula>
    </cfRule>
    <cfRule type="containsText" dxfId="508" priority="339" operator="containsText" text="Menor">
      <formula>NOT(ISERROR(SEARCH("Menor",K10)))</formula>
    </cfRule>
    <cfRule type="containsText" dxfId="507" priority="340" operator="containsText" text="Leve">
      <formula>NOT(ISERROR(SEARCH("Leve",K10)))</formula>
    </cfRule>
    <cfRule type="containsText" dxfId="506" priority="335" operator="containsText" text="Catastrófico">
      <formula>NOT(ISERROR(SEARCH("Catastrófico",K10)))</formula>
    </cfRule>
  </conditionalFormatting>
  <conditionalFormatting sqref="M30">
    <cfRule type="containsText" dxfId="505" priority="6" operator="containsText" text="Leve">
      <formula>NOT(ISERROR(SEARCH("Leve",M30)))</formula>
    </cfRule>
    <cfRule type="containsText" dxfId="504" priority="5" operator="containsText" text="Menor">
      <formula>NOT(ISERROR(SEARCH("Menor",M30)))</formula>
    </cfRule>
    <cfRule type="containsText" dxfId="503" priority="4" operator="containsText" text="Moderado">
      <formula>NOT(ISERROR(SEARCH("Moderado",M30)))</formula>
    </cfRule>
    <cfRule type="containsText" dxfId="502" priority="3" operator="containsText" text="Alta">
      <formula>NOT(ISERROR(SEARCH("Alta",M30)))</formula>
    </cfRule>
    <cfRule type="containsText" dxfId="501" priority="2" operator="containsText" text="Mayor">
      <formula>NOT(ISERROR(SEARCH("Mayor",M30)))</formula>
    </cfRule>
    <cfRule type="containsText" dxfId="500" priority="1" operator="containsText" text="Catastrófico">
      <formula>NOT(ISERROR(SEARCH("Catastrófico",M30)))</formula>
    </cfRule>
  </conditionalFormatting>
  <conditionalFormatting sqref="M40">
    <cfRule type="containsText" dxfId="499" priority="9" operator="containsText" text="Alta">
      <formula>NOT(ISERROR(SEARCH("Alta",M40)))</formula>
    </cfRule>
    <cfRule type="containsText" dxfId="498" priority="8" operator="containsText" text="Mayor">
      <formula>NOT(ISERROR(SEARCH("Mayor",M40)))</formula>
    </cfRule>
    <cfRule type="containsText" dxfId="497" priority="7" operator="containsText" text="Catastrófico">
      <formula>NOT(ISERROR(SEARCH("Catastrófico",M40)))</formula>
    </cfRule>
    <cfRule type="containsText" dxfId="496" priority="12" operator="containsText" text="Leve">
      <formula>NOT(ISERROR(SEARCH("Leve",M40)))</formula>
    </cfRule>
    <cfRule type="containsText" dxfId="495" priority="11" operator="containsText" text="Menor">
      <formula>NOT(ISERROR(SEARCH("Menor",M40)))</formula>
    </cfRule>
    <cfRule type="containsText" dxfId="494" priority="10" operator="containsText" text="Moderado">
      <formula>NOT(ISERROR(SEARCH("Moderado",M40)))</formula>
    </cfRule>
  </conditionalFormatting>
  <conditionalFormatting sqref="M50">
    <cfRule type="containsText" dxfId="493" priority="14" operator="containsText" text="Mayor">
      <formula>NOT(ISERROR(SEARCH("Mayor",M50)))</formula>
    </cfRule>
    <cfRule type="containsText" dxfId="492" priority="18" operator="containsText" text="Leve">
      <formula>NOT(ISERROR(SEARCH("Leve",M50)))</formula>
    </cfRule>
    <cfRule type="containsText" dxfId="491" priority="17" operator="containsText" text="Menor">
      <formula>NOT(ISERROR(SEARCH("Menor",M50)))</formula>
    </cfRule>
    <cfRule type="containsText" dxfId="490" priority="16" operator="containsText" text="Moderado">
      <formula>NOT(ISERROR(SEARCH("Moderado",M50)))</formula>
    </cfRule>
    <cfRule type="containsText" dxfId="489" priority="15" operator="containsText" text="Alta">
      <formula>NOT(ISERROR(SEARCH("Alta",M50)))</formula>
    </cfRule>
    <cfRule type="containsText" dxfId="488" priority="13" operator="containsText" text="Catastrófico">
      <formula>NOT(ISERROR(SEARCH("Catastrófico",M50)))</formula>
    </cfRule>
  </conditionalFormatting>
  <conditionalFormatting sqref="N8:O8">
    <cfRule type="containsText" dxfId="487" priority="63" operator="containsText" text="1- Bajo">
      <formula>NOT(ISERROR(SEARCH("1- Bajo",N8)))</formula>
    </cfRule>
    <cfRule type="containsText" dxfId="486" priority="62" operator="containsText" text="4- Bajo">
      <formula>NOT(ISERROR(SEARCH("4- Bajo",N8)))</formula>
    </cfRule>
    <cfRule type="containsText" dxfId="485" priority="61" operator="containsText" text="3- Bajo">
      <formula>NOT(ISERROR(SEARCH("3- Bajo",N8)))</formula>
    </cfRule>
    <cfRule type="containsText" dxfId="484" priority="60" operator="containsText" text="4- Moderado">
      <formula>NOT(ISERROR(SEARCH("4- Moderado",N8)))</formula>
    </cfRule>
    <cfRule type="containsText" dxfId="483" priority="59" operator="containsText" text="6- Moderado">
      <formula>NOT(ISERROR(SEARCH("6- Moderado",N8)))</formula>
    </cfRule>
    <cfRule type="containsText" dxfId="482" priority="58" operator="containsText" text="3- Moderado">
      <formula>NOT(ISERROR(SEARCH("3- Moderado",N8)))</formula>
    </cfRule>
  </conditionalFormatting>
  <conditionalFormatting sqref="N10:O10 N20:O20 N30:O30 N40:O40 N50:O50 N60:O60">
    <cfRule type="containsText" dxfId="481" priority="922" operator="containsText" text="Extremo">
      <formula>NOT(ISERROR(SEARCH("Extremo",N10)))</formula>
    </cfRule>
    <cfRule type="containsText" dxfId="480" priority="923" operator="containsText" text="Alto">
      <formula>NOT(ISERROR(SEARCH("Alto",N10)))</formula>
    </cfRule>
    <cfRule type="containsText" dxfId="479" priority="924" operator="containsText" text="Bajo">
      <formula>NOT(ISERROR(SEARCH("Bajo",N10)))</formula>
    </cfRule>
    <cfRule type="containsText" dxfId="478" priority="925" operator="containsText" text="Moderado">
      <formula>NOT(ISERROR(SEARCH("Moderado",N10)))</formula>
    </cfRule>
  </conditionalFormatting>
  <conditionalFormatting sqref="N70:O70 N80:O80">
    <cfRule type="containsText" dxfId="477" priority="147" operator="containsText" text="Moderado">
      <formula>NOT(ISERROR(SEARCH("Moderado",N70)))</formula>
    </cfRule>
    <cfRule type="containsText" dxfId="476" priority="146" operator="containsText" text="Bajo">
      <formula>NOT(ISERROR(SEARCH("Bajo",N70)))</formula>
    </cfRule>
    <cfRule type="containsText" dxfId="475" priority="145" operator="containsText" text="Alto">
      <formula>NOT(ISERROR(SEARCH("Alto",N70)))</formula>
    </cfRule>
    <cfRule type="containsText" dxfId="474" priority="144" operator="containsText" text="Extremo">
      <formula>NOT(ISERROR(SEARCH("Extremo",N70)))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scale="33" fitToHeight="0" orientation="landscape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60" operator="containsText" id="{D4158494-FAE5-4853-A580-52567E2FD023}">
            <xm:f>NOT(ISERROR(SEARCH('8- Políticas de Administración '!$B$5,H10)))</xm:f>
            <xm:f>'8- Políticas de Administración '!$B$5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61" operator="containsText" id="{009A1948-254C-4020-A26D-7181B4E8E5DF}">
            <xm:f>NOT(ISERROR(SEARCH('8- Políticas de Administración '!$B$5,H10)))</xm:f>
            <xm:f>'8- Políticas de Administración '!$B$5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H10 H20 H30 H40 H50 H60</xm:sqref>
        </x14:conditionalFormatting>
        <x14:conditionalFormatting xmlns:xm="http://schemas.microsoft.com/office/excel/2006/main">
          <x14:cfRule type="containsText" priority="174" operator="containsText" id="{6DDFDD29-E92C-4E1D-8583-591C5705F954}">
            <xm:f>NOT(ISERROR(SEARCH('8- Políticas de Administración '!$B$5,H70)))</xm:f>
            <xm:f>'8- Políticas de Administración '!$B$5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173" operator="containsText" id="{C56E7B71-A1CA-4864-BA3D-797CEBBE91F8}">
            <xm:f>NOT(ISERROR(SEARCH('8- Políticas de Administración '!$B$5,H70)))</xm:f>
            <xm:f>'8- Políticas de Administración '!$B$5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H70</xm:sqref>
        </x14:conditionalFormatting>
        <x14:conditionalFormatting xmlns:xm="http://schemas.microsoft.com/office/excel/2006/main">
          <x14:cfRule type="containsText" priority="54" operator="containsText" id="{CE584C38-BA44-4DB7-88C8-49F0971CE670}">
            <xm:f>NOT(ISERROR(SEARCH('8- Políticas de Administración '!$B$5,H80)))</xm:f>
            <xm:f>'8- Políticas de Administración '!$B$5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5" operator="containsText" id="{BF2D55B1-6190-4F9B-BA88-D48D0E66864C}">
            <xm:f>NOT(ISERROR(SEARCH('8- Políticas de Administración '!$B$5,H80)))</xm:f>
            <xm:f>'8- Políticas de Administración '!$B$5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H80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'8- Políticas de Administración '!$I$17:$I$22</xm:f>
          </x14:formula1>
          <xm:sqref>I10:I89</xm:sqref>
        </x14:dataValidation>
        <x14:dataValidation type="list" allowBlank="1" showInputMessage="1" showErrorMessage="1" xr:uid="{00000000-0002-0000-0400-000001000000}">
          <x14:formula1>
            <xm:f>IF(I10='8- Políticas de Administración '!$C$16,'8- Políticas de Administración '!$C$17:$C$21,IF(I10='8- Políticas de Administración '!$C$24,'8- Políticas de Administración '!$C$25:$C$29,IF(I10='8- Políticas de Administración '!$C$32,'8- Políticas de Administración '!$C$33:$C$37,IF(I10='8- Políticas de Administración '!$C$40,'8- Políticas de Administración '!$C$41:$C$45,IF(I10='8- Políticas de Administración '!$C$48,'8- Políticas de Administración '!$C$49:$C$53,IF(I10='8- Políticas de Administración '!$C$56,'8- Políticas de Administración '!$C$57:$C$61))))))</xm:f>
          </x14:formula1>
          <xm:sqref>J10:J89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-0.249977111117893"/>
    <pageSetUpPr fitToPage="1"/>
  </sheetPr>
  <dimension ref="A1:JR89"/>
  <sheetViews>
    <sheetView showGridLines="0" topLeftCell="E7" zoomScale="90" zoomScaleNormal="90" zoomScalePageLayoutView="70" workbookViewId="0">
      <pane ySplit="3" topLeftCell="A13" activePane="bottomLeft" state="frozen"/>
      <selection activeCell="A7" sqref="A7"/>
      <selection pane="bottomLeft" activeCell="L10" sqref="L10:L11"/>
    </sheetView>
  </sheetViews>
  <sheetFormatPr baseColWidth="10" defaultColWidth="11.42578125" defaultRowHeight="15" x14ac:dyDescent="0.25"/>
  <cols>
    <col min="1" max="1" width="7" customWidth="1"/>
    <col min="2" max="2" width="35.85546875" customWidth="1"/>
    <col min="3" max="3" width="52.5703125" style="73" customWidth="1"/>
    <col min="4" max="4" width="5" hidden="1" customWidth="1"/>
    <col min="5" max="5" width="43.85546875" customWidth="1"/>
    <col min="7" max="7" width="12.28515625" bestFit="1" customWidth="1"/>
    <col min="8" max="8" width="14.7109375" bestFit="1" customWidth="1"/>
    <col min="9" max="9" width="13.5703125" customWidth="1"/>
    <col min="10" max="10" width="5" hidden="1" customWidth="1"/>
    <col min="11" max="11" width="11.7109375" customWidth="1"/>
    <col min="12" max="12" width="16" customWidth="1"/>
    <col min="13" max="13" width="42.7109375" customWidth="1"/>
    <col min="14" max="14" width="12.140625" customWidth="1"/>
    <col min="15" max="15" width="15.7109375" customWidth="1"/>
    <col min="16" max="17" width="10" customWidth="1"/>
    <col min="18" max="18" width="5" hidden="1" customWidth="1"/>
    <col min="19" max="19" width="11.42578125" customWidth="1"/>
    <col min="20" max="20" width="26.28515625" style="58" customWidth="1"/>
    <col min="21" max="21" width="18.5703125" style="57" customWidth="1"/>
    <col min="22" max="22" width="22.5703125" style="59" customWidth="1"/>
    <col min="23" max="278" width="11.42578125" style="34"/>
    <col min="279" max="16384" width="11.42578125" style="39"/>
  </cols>
  <sheetData>
    <row r="1" spans="1:278" s="36" customFormat="1" ht="27.75" thickTop="1" x14ac:dyDescent="0.3">
      <c r="A1" s="565"/>
      <c r="B1" s="566"/>
      <c r="C1" s="567"/>
      <c r="D1" s="66"/>
      <c r="E1" s="561" t="s">
        <v>372</v>
      </c>
      <c r="F1" s="562"/>
      <c r="G1" s="562"/>
      <c r="H1" s="562"/>
      <c r="I1" s="562"/>
      <c r="J1" s="562"/>
      <c r="K1" s="562"/>
      <c r="L1" s="562"/>
      <c r="M1" s="562"/>
      <c r="N1" s="562"/>
      <c r="O1" s="562"/>
      <c r="P1" s="562"/>
      <c r="Q1" s="562"/>
      <c r="R1" s="562"/>
      <c r="S1" s="562"/>
      <c r="T1" s="562"/>
      <c r="U1" s="562"/>
      <c r="V1" s="562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</row>
    <row r="2" spans="1:278" s="36" customFormat="1" ht="27" x14ac:dyDescent="0.3">
      <c r="A2" s="568"/>
      <c r="B2" s="508"/>
      <c r="C2" s="569"/>
      <c r="D2" s="66"/>
      <c r="E2" s="563"/>
      <c r="F2" s="564"/>
      <c r="G2" s="564"/>
      <c r="H2" s="564"/>
      <c r="I2" s="564"/>
      <c r="J2" s="564"/>
      <c r="K2" s="564"/>
      <c r="L2" s="564"/>
      <c r="M2" s="564"/>
      <c r="N2" s="564"/>
      <c r="O2" s="564"/>
      <c r="P2" s="564"/>
      <c r="Q2" s="564"/>
      <c r="R2" s="564"/>
      <c r="S2" s="564"/>
      <c r="T2" s="564"/>
      <c r="U2" s="564"/>
      <c r="V2" s="564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</row>
    <row r="3" spans="1:278" s="36" customFormat="1" ht="27" x14ac:dyDescent="0.3">
      <c r="A3" s="568"/>
      <c r="B3" s="508"/>
      <c r="C3" s="569"/>
      <c r="D3" s="172"/>
      <c r="E3" s="563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564"/>
      <c r="R3" s="564"/>
      <c r="S3" s="564"/>
      <c r="T3" s="564"/>
      <c r="U3" s="564"/>
      <c r="V3" s="564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</row>
    <row r="4" spans="1:278" s="36" customFormat="1" ht="52.5" customHeight="1" x14ac:dyDescent="0.3">
      <c r="A4" s="583" t="s">
        <v>293</v>
      </c>
      <c r="B4" s="583"/>
      <c r="C4" s="559" t="s">
        <v>6</v>
      </c>
      <c r="D4" s="560"/>
      <c r="E4" s="560"/>
      <c r="F4" s="560"/>
      <c r="G4" s="560"/>
      <c r="H4" s="560"/>
      <c r="I4" s="560"/>
      <c r="J4" s="560"/>
      <c r="K4" s="560"/>
      <c r="L4" s="560"/>
      <c r="M4" s="560"/>
      <c r="N4" s="560"/>
      <c r="O4" s="560"/>
      <c r="P4" s="560"/>
      <c r="Q4" s="560"/>
      <c r="R4" s="560"/>
      <c r="S4" s="560"/>
      <c r="T4" s="560"/>
      <c r="U4" s="560"/>
      <c r="V4" s="560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  <c r="JJ4" s="35"/>
      <c r="JK4" s="35"/>
      <c r="JL4" s="35"/>
      <c r="JM4" s="35"/>
      <c r="JN4" s="35"/>
      <c r="JO4" s="35"/>
      <c r="JP4" s="35"/>
      <c r="JQ4" s="35"/>
      <c r="JR4" s="35"/>
    </row>
    <row r="5" spans="1:278" s="36" customFormat="1" ht="68.45" customHeight="1" x14ac:dyDescent="0.3">
      <c r="A5" s="583" t="s">
        <v>294</v>
      </c>
      <c r="B5" s="583"/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559"/>
      <c r="P5" s="559"/>
      <c r="Q5" s="559"/>
      <c r="R5" s="559"/>
      <c r="S5" s="559"/>
      <c r="T5" s="559"/>
      <c r="U5" s="559"/>
      <c r="V5" s="559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  <c r="JL5" s="35"/>
      <c r="JM5" s="35"/>
      <c r="JN5" s="35"/>
      <c r="JO5" s="35"/>
      <c r="JP5" s="35"/>
      <c r="JQ5" s="35"/>
      <c r="JR5" s="35"/>
    </row>
    <row r="6" spans="1:278" s="36" customFormat="1" ht="60.75" customHeight="1" x14ac:dyDescent="0.3">
      <c r="A6" s="583" t="s">
        <v>295</v>
      </c>
      <c r="B6" s="583"/>
      <c r="C6" s="560"/>
      <c r="D6" s="560"/>
      <c r="E6" s="560"/>
      <c r="F6" s="560"/>
      <c r="G6" s="560"/>
      <c r="H6" s="560"/>
      <c r="I6" s="560"/>
      <c r="J6" s="560"/>
      <c r="K6" s="560"/>
      <c r="L6" s="560"/>
      <c r="M6" s="560"/>
      <c r="N6" s="560"/>
      <c r="O6" s="560"/>
      <c r="P6" s="560"/>
      <c r="Q6" s="560"/>
      <c r="R6" s="560"/>
      <c r="S6" s="560"/>
      <c r="T6" s="560"/>
      <c r="U6" s="560"/>
      <c r="V6" s="560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  <c r="JL6" s="35"/>
      <c r="JM6" s="35"/>
      <c r="JN6" s="35"/>
      <c r="JO6" s="35"/>
      <c r="JP6" s="35"/>
      <c r="JQ6" s="35"/>
      <c r="JR6" s="35"/>
    </row>
    <row r="7" spans="1:278" s="36" customFormat="1" ht="17.25" thickBot="1" x14ac:dyDescent="0.35">
      <c r="A7" s="570" t="s">
        <v>296</v>
      </c>
      <c r="B7" s="570"/>
      <c r="C7" s="570"/>
      <c r="D7" s="571" t="s">
        <v>373</v>
      </c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9"/>
      <c r="S7" s="148"/>
      <c r="T7" s="570" t="s">
        <v>374</v>
      </c>
      <c r="U7" s="570"/>
      <c r="V7" s="570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5"/>
      <c r="DK7" s="35"/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  <c r="EA7" s="35"/>
      <c r="EB7" s="35"/>
      <c r="EC7" s="35"/>
      <c r="ED7" s="35"/>
      <c r="EE7" s="35"/>
      <c r="EF7" s="35"/>
      <c r="EG7" s="35"/>
      <c r="EH7" s="35"/>
      <c r="EI7" s="35"/>
      <c r="EJ7" s="35"/>
      <c r="EK7" s="35"/>
      <c r="EL7" s="35"/>
      <c r="EM7" s="35"/>
      <c r="EN7" s="35"/>
      <c r="EO7" s="35"/>
      <c r="EP7" s="35"/>
      <c r="EQ7" s="35"/>
      <c r="ER7" s="35"/>
      <c r="ES7" s="35"/>
      <c r="ET7" s="35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5"/>
      <c r="FK7" s="35"/>
      <c r="FL7" s="35"/>
      <c r="FM7" s="35"/>
      <c r="FN7" s="35"/>
      <c r="FO7" s="35"/>
      <c r="FP7" s="35"/>
      <c r="FQ7" s="35"/>
      <c r="FR7" s="35"/>
      <c r="FS7" s="35"/>
      <c r="FT7" s="35"/>
      <c r="FU7" s="35"/>
      <c r="FV7" s="35"/>
      <c r="FW7" s="35"/>
      <c r="FX7" s="35"/>
      <c r="FY7" s="35"/>
      <c r="FZ7" s="35"/>
      <c r="GA7" s="35"/>
      <c r="GB7" s="35"/>
      <c r="GC7" s="35"/>
      <c r="GD7" s="35"/>
      <c r="GE7" s="35"/>
      <c r="GF7" s="35"/>
      <c r="GG7" s="35"/>
      <c r="GH7" s="35"/>
      <c r="GI7" s="35"/>
      <c r="GJ7" s="35"/>
      <c r="GK7" s="35"/>
      <c r="GL7" s="35"/>
      <c r="GM7" s="35"/>
      <c r="GN7" s="35"/>
      <c r="GO7" s="35"/>
      <c r="GP7" s="35"/>
      <c r="GQ7" s="35"/>
      <c r="GR7" s="35"/>
      <c r="GS7" s="35"/>
      <c r="GT7" s="35"/>
      <c r="GU7" s="35"/>
      <c r="GV7" s="35"/>
      <c r="GW7" s="35"/>
      <c r="GX7" s="35"/>
      <c r="GY7" s="35"/>
      <c r="GZ7" s="35"/>
      <c r="HA7" s="35"/>
      <c r="HB7" s="35"/>
      <c r="HC7" s="35"/>
      <c r="HD7" s="35"/>
      <c r="HE7" s="35"/>
      <c r="HF7" s="35"/>
      <c r="HG7" s="35"/>
      <c r="HH7" s="35"/>
      <c r="HI7" s="35"/>
      <c r="HJ7" s="35"/>
      <c r="HK7" s="35"/>
      <c r="HL7" s="35"/>
      <c r="HM7" s="35"/>
      <c r="HN7" s="35"/>
      <c r="HO7" s="35"/>
      <c r="HP7" s="35"/>
      <c r="HQ7" s="35"/>
      <c r="HR7" s="35"/>
      <c r="HS7" s="35"/>
      <c r="HT7" s="35"/>
      <c r="HU7" s="35"/>
      <c r="HV7" s="35"/>
      <c r="HW7" s="35"/>
      <c r="HX7" s="35"/>
      <c r="HY7" s="35"/>
      <c r="HZ7" s="35"/>
      <c r="IA7" s="35"/>
      <c r="IB7" s="35"/>
      <c r="IC7" s="35"/>
      <c r="ID7" s="35"/>
      <c r="IE7" s="35"/>
      <c r="IF7" s="35"/>
      <c r="IG7" s="35"/>
      <c r="IH7" s="35"/>
      <c r="II7" s="35"/>
      <c r="IJ7" s="35"/>
      <c r="IK7" s="35"/>
      <c r="IL7" s="35"/>
      <c r="IM7" s="35"/>
      <c r="IN7" s="35"/>
      <c r="IO7" s="35"/>
      <c r="IP7" s="35"/>
      <c r="IQ7" s="35"/>
      <c r="IR7" s="35"/>
      <c r="IS7" s="35"/>
      <c r="IT7" s="35"/>
      <c r="IU7" s="35"/>
      <c r="IV7" s="35"/>
      <c r="IW7" s="35"/>
      <c r="IX7" s="35"/>
      <c r="IY7" s="35"/>
      <c r="IZ7" s="35"/>
      <c r="JA7" s="35"/>
      <c r="JB7" s="35"/>
      <c r="JC7" s="35"/>
      <c r="JD7" s="35"/>
      <c r="JE7" s="35"/>
      <c r="JF7" s="35"/>
      <c r="JG7" s="35"/>
      <c r="JH7" s="35"/>
      <c r="JI7" s="35"/>
      <c r="JJ7" s="35"/>
      <c r="JK7" s="35"/>
      <c r="JL7" s="35"/>
      <c r="JM7" s="35"/>
      <c r="JN7" s="35"/>
      <c r="JO7" s="35"/>
      <c r="JP7" s="35"/>
      <c r="JQ7" s="35"/>
      <c r="JR7" s="35"/>
    </row>
    <row r="8" spans="1:278" s="36" customFormat="1" ht="30" customHeight="1" x14ac:dyDescent="0.3">
      <c r="A8" s="572" t="s">
        <v>301</v>
      </c>
      <c r="B8" s="573" t="s">
        <v>375</v>
      </c>
      <c r="C8" s="575" t="s">
        <v>297</v>
      </c>
      <c r="D8" s="577" t="s">
        <v>376</v>
      </c>
      <c r="E8" s="579" t="s">
        <v>560</v>
      </c>
      <c r="F8" s="580" t="s">
        <v>549</v>
      </c>
      <c r="G8" s="581"/>
      <c r="H8" s="581"/>
      <c r="I8" s="581"/>
      <c r="J8" s="581"/>
      <c r="K8" s="582"/>
      <c r="L8" s="580" t="s">
        <v>550</v>
      </c>
      <c r="M8" s="581"/>
      <c r="N8" s="581"/>
      <c r="O8" s="581"/>
      <c r="P8" s="581"/>
      <c r="Q8" s="581"/>
      <c r="R8" s="581"/>
      <c r="S8" s="582"/>
      <c r="T8" s="80"/>
      <c r="U8" s="81"/>
      <c r="V8" s="109" t="s">
        <v>377</v>
      </c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  <c r="IY8" s="35"/>
      <c r="IZ8" s="35"/>
      <c r="JA8" s="35"/>
      <c r="JB8" s="35"/>
      <c r="JC8" s="35"/>
      <c r="JD8" s="35"/>
      <c r="JE8" s="35"/>
      <c r="JF8" s="35"/>
      <c r="JG8" s="35"/>
      <c r="JH8" s="35"/>
      <c r="JI8" s="35"/>
      <c r="JJ8" s="35"/>
      <c r="JK8" s="35"/>
      <c r="JL8" s="35"/>
      <c r="JM8" s="35"/>
      <c r="JN8" s="35"/>
      <c r="JO8" s="35"/>
      <c r="JP8" s="35"/>
      <c r="JQ8" s="35"/>
      <c r="JR8" s="35"/>
    </row>
    <row r="9" spans="1:278" s="38" customFormat="1" ht="96" customHeight="1" thickTop="1" thickBot="1" x14ac:dyDescent="0.3">
      <c r="A9" s="510"/>
      <c r="B9" s="574"/>
      <c r="C9" s="576"/>
      <c r="D9" s="578"/>
      <c r="E9" s="519"/>
      <c r="F9" s="71" t="s">
        <v>270</v>
      </c>
      <c r="G9" s="71" t="s">
        <v>272</v>
      </c>
      <c r="H9" s="71" t="s">
        <v>378</v>
      </c>
      <c r="I9" s="71" t="s">
        <v>274</v>
      </c>
      <c r="J9" s="173" t="s">
        <v>379</v>
      </c>
      <c r="K9" s="71" t="s">
        <v>280</v>
      </c>
      <c r="L9" s="71" t="s">
        <v>380</v>
      </c>
      <c r="M9" s="147" t="s">
        <v>559</v>
      </c>
      <c r="N9" s="71" t="s">
        <v>381</v>
      </c>
      <c r="O9" s="71" t="s">
        <v>382</v>
      </c>
      <c r="P9" s="71" t="s">
        <v>383</v>
      </c>
      <c r="Q9" s="71" t="s">
        <v>384</v>
      </c>
      <c r="R9" s="173" t="s">
        <v>379</v>
      </c>
      <c r="S9" s="71" t="s">
        <v>385</v>
      </c>
      <c r="T9" s="74" t="s">
        <v>282</v>
      </c>
      <c r="U9" s="74" t="s">
        <v>284</v>
      </c>
      <c r="V9" s="75" t="s">
        <v>386</v>
      </c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  <c r="IO9" s="37"/>
      <c r="IP9" s="37"/>
      <c r="IQ9" s="37"/>
      <c r="IR9" s="37"/>
      <c r="IS9" s="37"/>
      <c r="IT9" s="37"/>
      <c r="IU9" s="37"/>
      <c r="IV9" s="37"/>
      <c r="IW9" s="37"/>
      <c r="IX9" s="37"/>
      <c r="IY9" s="37"/>
      <c r="IZ9" s="37"/>
      <c r="JA9" s="37"/>
      <c r="JB9" s="37"/>
      <c r="JC9" s="37"/>
      <c r="JD9" s="37"/>
      <c r="JE9" s="37"/>
      <c r="JF9" s="37"/>
      <c r="JG9" s="37"/>
      <c r="JH9" s="37"/>
      <c r="JI9" s="37"/>
      <c r="JJ9" s="37"/>
      <c r="JK9" s="37"/>
      <c r="JL9" s="37"/>
      <c r="JM9" s="37"/>
      <c r="JN9" s="37"/>
      <c r="JO9" s="37"/>
      <c r="JP9" s="37"/>
      <c r="JQ9" s="37"/>
      <c r="JR9" s="37"/>
    </row>
    <row r="10" spans="1:278" ht="186" customHeight="1" thickBot="1" x14ac:dyDescent="0.3">
      <c r="A10" s="466">
        <v>1</v>
      </c>
      <c r="B10" s="484" t="str">
        <f>'5- Identificación de Riesgos'!B10</f>
        <v>Vencimiento de Términos</v>
      </c>
      <c r="C10" s="193" t="str">
        <f>'5- Identificación de Riesgos'!D10</f>
        <v>1. Mayor demanda de justicia.</v>
      </c>
      <c r="D10" s="185"/>
      <c r="E10" s="359" t="s">
        <v>551</v>
      </c>
      <c r="F10" s="177"/>
      <c r="G10" s="177"/>
      <c r="H10" s="177"/>
      <c r="I10" s="177"/>
      <c r="J10" s="184">
        <f>COUNTIF(F10:I10,"SI")/4</f>
        <v>0</v>
      </c>
      <c r="K10" s="556">
        <f>AVERAGE(J10:J19)</f>
        <v>0.05</v>
      </c>
      <c r="L10" s="484" t="str">
        <f>'5- Identificación de Riesgos'!I10</f>
        <v>Afectación de reputacion,imagén,  credibilidad, satisfacción de usuarios y PI</v>
      </c>
      <c r="M10" s="194" t="s">
        <v>387</v>
      </c>
      <c r="N10" s="177" t="s">
        <v>388</v>
      </c>
      <c r="O10" s="177" t="s">
        <v>389</v>
      </c>
      <c r="P10" s="177" t="s">
        <v>388</v>
      </c>
      <c r="Q10" s="177" t="s">
        <v>388</v>
      </c>
      <c r="R10" s="184">
        <f>SUM(COUNTIF(N10,"SI")*25%,COUNTIF(O10,"SI")*40%,COUNTIF(P10,"SI")*25%,COUNTIF(Q10,"SI")*10%)</f>
        <v>0.6</v>
      </c>
      <c r="S10" s="556">
        <f>AVERAGE(R10:R19)</f>
        <v>0.215</v>
      </c>
      <c r="T10" s="504" t="str">
        <f>CONCATENATE(INDEX('8- Políticas de Administración '!$B$6:$F$10,MATCH(ROUND(IF((RIGHT('5- Identificación de Riesgos'!H10,1)-'6- Valoración Controles'!K10)&lt;1,1,(RIGHT('5- Identificación de Riesgos'!H10,1)-'6- Valoración Controles'!K10)),0),'8- Políticas de Administración '!$F$6:$F$10,0),1)," - ",ROUND(IF((RIGHT('5- Identificación de Riesgos'!H10,1)-'6- Valoración Controles'!K10)&lt;1,1,(RIGHT('5- Identificación de Riesgos'!H10,1)-'6- Valoración Controles'!K10)),0))</f>
        <v>Alta - 4</v>
      </c>
      <c r="U10" s="484" t="str">
        <f>CONCATENATE(INDEX('8- Políticas de Administración '!$B$17:$F$21,MATCH(ROUND(IF((RIGHT('5- Identificación de Riesgos'!M10,1)-'6- Valoración Controles'!S10)&lt;1,1,(RIGHT('5- Identificación de Riesgos'!M10,1)-'6- Valoración Controles'!S10)),0),'8- Políticas de Administración '!$F$17:$F$21,0),1)," - ",ROUND(IF((RIGHT('5- Identificación de Riesgos'!M10,1)-'6- Valoración Controles'!S10)&lt;1,1,(RIGHT('5- Identificación de Riesgos'!M10,1)-'6- Valoración Controles'!S10)),0))</f>
        <v>Menor - 2</v>
      </c>
      <c r="V10" s="501" t="str">
        <f>CONCATENATE(VLOOKUP((LEFT(T10,LEN(T10)-4)&amp;LEFT(U10,LEN(U10)-4)),'9- Matriz de Calor '!$D$18:$E$42,2,0)," - ",RIGHT(T10,1)*RIGHT(U10,1))</f>
        <v>Moderado - 8</v>
      </c>
    </row>
    <row r="11" spans="1:278" ht="144" customHeight="1" thickBot="1" x14ac:dyDescent="0.3">
      <c r="A11" s="467"/>
      <c r="B11" s="485"/>
      <c r="C11" s="193" t="str">
        <f>'5- Identificación de Riesgos'!D11</f>
        <v>2. Insuficiencia de  personal  para atender la función misional y la atención a las partes interesadas en los despachos judiciales y centro de servicios</v>
      </c>
      <c r="D11" s="186"/>
      <c r="E11" s="196"/>
      <c r="F11" s="178"/>
      <c r="G11" s="178"/>
      <c r="H11" s="178"/>
      <c r="I11" s="178"/>
      <c r="J11" s="182">
        <f t="shared" ref="J11:J29" si="0">COUNTIF(F11:I11,"SI")/4</f>
        <v>0</v>
      </c>
      <c r="K11" s="557"/>
      <c r="L11" s="485"/>
      <c r="M11" s="194" t="s">
        <v>390</v>
      </c>
      <c r="N11" s="177" t="s">
        <v>388</v>
      </c>
      <c r="O11" s="177" t="s">
        <v>389</v>
      </c>
      <c r="P11" s="177" t="s">
        <v>388</v>
      </c>
      <c r="Q11" s="177" t="s">
        <v>388</v>
      </c>
      <c r="R11" s="182">
        <f t="shared" ref="R11:R29" si="1">SUM(COUNTIF(N11,"SI")*25%,COUNTIF(O11,"SI")*40%,COUNTIF(P11,"SI")*25%,COUNTIF(Q11,"SI")*10%)</f>
        <v>0.6</v>
      </c>
      <c r="S11" s="557"/>
      <c r="T11" s="482"/>
      <c r="U11" s="485"/>
      <c r="V11" s="488"/>
    </row>
    <row r="12" spans="1:278" ht="161.25" customHeight="1" thickBot="1" x14ac:dyDescent="0.3">
      <c r="A12" s="467"/>
      <c r="B12" s="485"/>
      <c r="C12" s="195" t="str">
        <f>'5- Identificación de Riesgos'!D12</f>
        <v>3. Complejidad de los procesos judiciales y solicitudes, lo cual incrementa los tiempos para su resolución.</v>
      </c>
      <c r="D12" s="186"/>
      <c r="E12" s="196"/>
      <c r="F12" s="178"/>
      <c r="G12" s="178"/>
      <c r="H12" s="178"/>
      <c r="I12" s="178"/>
      <c r="J12" s="182">
        <f t="shared" si="0"/>
        <v>0</v>
      </c>
      <c r="K12" s="557"/>
      <c r="L12" s="485" t="str">
        <f>'5- Identificación de Riesgos'!I12</f>
        <v>Incumplimiento de las metas establecidas</v>
      </c>
      <c r="M12" s="194" t="s">
        <v>390</v>
      </c>
      <c r="N12" s="177" t="s">
        <v>388</v>
      </c>
      <c r="O12" s="177" t="s">
        <v>389</v>
      </c>
      <c r="P12" s="177" t="s">
        <v>388</v>
      </c>
      <c r="Q12" s="177" t="s">
        <v>388</v>
      </c>
      <c r="R12" s="182">
        <f t="shared" si="1"/>
        <v>0.6</v>
      </c>
      <c r="S12" s="557"/>
      <c r="T12" s="482"/>
      <c r="U12" s="485"/>
      <c r="V12" s="488"/>
    </row>
    <row r="13" spans="1:278" ht="184.5" customHeight="1" x14ac:dyDescent="0.25">
      <c r="A13" s="467"/>
      <c r="B13" s="485"/>
      <c r="C13" s="195" t="str">
        <f>'5- Identificación de Riesgos'!D13</f>
        <v>4.Fallas en la planeación  para el desarrollo de las tareas propias del despacho.</v>
      </c>
      <c r="D13" s="186"/>
      <c r="E13" s="194" t="s">
        <v>391</v>
      </c>
      <c r="F13" s="178" t="s">
        <v>389</v>
      </c>
      <c r="G13" s="178" t="s">
        <v>388</v>
      </c>
      <c r="H13" s="178" t="s">
        <v>389</v>
      </c>
      <c r="I13" s="178" t="s">
        <v>388</v>
      </c>
      <c r="J13" s="182">
        <f t="shared" si="0"/>
        <v>0.5</v>
      </c>
      <c r="K13" s="557"/>
      <c r="L13" s="485"/>
      <c r="M13" s="194" t="s">
        <v>392</v>
      </c>
      <c r="N13" s="178" t="s">
        <v>389</v>
      </c>
      <c r="O13" s="178" t="s">
        <v>389</v>
      </c>
      <c r="P13" s="178" t="s">
        <v>388</v>
      </c>
      <c r="Q13" s="178" t="s">
        <v>388</v>
      </c>
      <c r="R13" s="182">
        <f t="shared" si="1"/>
        <v>0.35</v>
      </c>
      <c r="S13" s="557"/>
      <c r="T13" s="482"/>
      <c r="U13" s="485"/>
      <c r="V13" s="488"/>
    </row>
    <row r="14" spans="1:278" x14ac:dyDescent="0.25">
      <c r="A14" s="467"/>
      <c r="B14" s="485"/>
      <c r="C14" s="195" t="str">
        <f>'5- Identificación de Riesgos'!D14</f>
        <v>5.  Fallas e insuficiencia de las herramientas tecnológicas.</v>
      </c>
      <c r="D14" s="186"/>
      <c r="E14" s="196"/>
      <c r="F14" s="178"/>
      <c r="G14" s="178"/>
      <c r="H14" s="178"/>
      <c r="I14" s="178"/>
      <c r="J14" s="182">
        <f t="shared" si="0"/>
        <v>0</v>
      </c>
      <c r="K14" s="557"/>
      <c r="L14" s="485">
        <f>'5- Identificación de Riesgos'!I14</f>
        <v>0</v>
      </c>
      <c r="M14" s="196"/>
      <c r="N14" s="178"/>
      <c r="O14" s="178"/>
      <c r="P14" s="178"/>
      <c r="Q14" s="178"/>
      <c r="R14" s="182">
        <f t="shared" si="1"/>
        <v>0</v>
      </c>
      <c r="S14" s="557"/>
      <c r="T14" s="482"/>
      <c r="U14" s="485"/>
      <c r="V14" s="488"/>
    </row>
    <row r="15" spans="1:278" x14ac:dyDescent="0.25">
      <c r="A15" s="467"/>
      <c r="B15" s="485"/>
      <c r="C15" s="195">
        <f>'5- Identificación de Riesgos'!D15</f>
        <v>0</v>
      </c>
      <c r="D15" s="186"/>
      <c r="E15" s="196"/>
      <c r="F15" s="178"/>
      <c r="G15" s="178"/>
      <c r="H15" s="178"/>
      <c r="I15" s="178"/>
      <c r="J15" s="182">
        <f t="shared" si="0"/>
        <v>0</v>
      </c>
      <c r="K15" s="557"/>
      <c r="L15" s="485"/>
      <c r="M15" s="200"/>
      <c r="N15" s="178"/>
      <c r="O15" s="178"/>
      <c r="P15" s="178"/>
      <c r="Q15" s="178"/>
      <c r="R15" s="182">
        <f t="shared" si="1"/>
        <v>0</v>
      </c>
      <c r="S15" s="557"/>
      <c r="T15" s="482"/>
      <c r="U15" s="485"/>
      <c r="V15" s="488"/>
    </row>
    <row r="16" spans="1:278" x14ac:dyDescent="0.25">
      <c r="A16" s="467"/>
      <c r="B16" s="485"/>
      <c r="C16" s="195">
        <f>'5- Identificación de Riesgos'!D16</f>
        <v>0</v>
      </c>
      <c r="D16" s="186"/>
      <c r="E16" s="196"/>
      <c r="F16" s="178"/>
      <c r="G16" s="178"/>
      <c r="H16" s="178"/>
      <c r="I16" s="178"/>
      <c r="J16" s="182">
        <f t="shared" si="0"/>
        <v>0</v>
      </c>
      <c r="K16" s="557"/>
      <c r="L16" s="485">
        <f>'5- Identificación de Riesgos'!I16</f>
        <v>0</v>
      </c>
      <c r="M16" s="200"/>
      <c r="N16" s="178"/>
      <c r="O16" s="178"/>
      <c r="P16" s="178"/>
      <c r="Q16" s="178"/>
      <c r="R16" s="182">
        <f t="shared" si="1"/>
        <v>0</v>
      </c>
      <c r="S16" s="557"/>
      <c r="T16" s="482"/>
      <c r="U16" s="485"/>
      <c r="V16" s="488"/>
    </row>
    <row r="17" spans="1:22" x14ac:dyDescent="0.25">
      <c r="A17" s="467"/>
      <c r="B17" s="485"/>
      <c r="C17" s="195">
        <f>'5- Identificación de Riesgos'!D17</f>
        <v>0</v>
      </c>
      <c r="D17" s="186"/>
      <c r="E17" s="196"/>
      <c r="F17" s="178"/>
      <c r="G17" s="178"/>
      <c r="H17" s="178"/>
      <c r="I17" s="178"/>
      <c r="J17" s="182">
        <f t="shared" si="0"/>
        <v>0</v>
      </c>
      <c r="K17" s="557"/>
      <c r="L17" s="485"/>
      <c r="M17" s="200"/>
      <c r="N17" s="178"/>
      <c r="O17" s="178"/>
      <c r="P17" s="178"/>
      <c r="Q17" s="178"/>
      <c r="R17" s="182">
        <f t="shared" si="1"/>
        <v>0</v>
      </c>
      <c r="S17" s="557"/>
      <c r="T17" s="482"/>
      <c r="U17" s="485"/>
      <c r="V17" s="488"/>
    </row>
    <row r="18" spans="1:22" x14ac:dyDescent="0.25">
      <c r="A18" s="467"/>
      <c r="B18" s="485"/>
      <c r="C18" s="195">
        <f>'5- Identificación de Riesgos'!D18</f>
        <v>0</v>
      </c>
      <c r="D18" s="186"/>
      <c r="E18" s="196"/>
      <c r="F18" s="178"/>
      <c r="G18" s="178"/>
      <c r="H18" s="178"/>
      <c r="I18" s="178"/>
      <c r="J18" s="182">
        <f t="shared" si="0"/>
        <v>0</v>
      </c>
      <c r="K18" s="557"/>
      <c r="L18" s="485">
        <f>'5- Identificación de Riesgos'!I18</f>
        <v>0</v>
      </c>
      <c r="M18" s="200"/>
      <c r="N18" s="178"/>
      <c r="O18" s="178"/>
      <c r="P18" s="178"/>
      <c r="Q18" s="178"/>
      <c r="R18" s="182">
        <f t="shared" si="1"/>
        <v>0</v>
      </c>
      <c r="S18" s="557"/>
      <c r="T18" s="482"/>
      <c r="U18" s="485"/>
      <c r="V18" s="488"/>
    </row>
    <row r="19" spans="1:22" ht="15.75" thickBot="1" x14ac:dyDescent="0.3">
      <c r="A19" s="468"/>
      <c r="B19" s="486"/>
      <c r="C19" s="197">
        <f>'5- Identificación de Riesgos'!D19</f>
        <v>0</v>
      </c>
      <c r="D19" s="188"/>
      <c r="E19" s="198"/>
      <c r="F19" s="179"/>
      <c r="G19" s="179"/>
      <c r="H19" s="179"/>
      <c r="I19" s="179"/>
      <c r="J19" s="183">
        <f t="shared" si="0"/>
        <v>0</v>
      </c>
      <c r="K19" s="558"/>
      <c r="L19" s="486"/>
      <c r="M19" s="201"/>
      <c r="N19" s="179"/>
      <c r="O19" s="179"/>
      <c r="P19" s="179"/>
      <c r="Q19" s="179"/>
      <c r="R19" s="183">
        <f t="shared" si="1"/>
        <v>0</v>
      </c>
      <c r="S19" s="558"/>
      <c r="T19" s="483"/>
      <c r="U19" s="486"/>
      <c r="V19" s="489"/>
    </row>
    <row r="20" spans="1:22" ht="45" customHeight="1" x14ac:dyDescent="0.25">
      <c r="A20" s="466">
        <v>2</v>
      </c>
      <c r="B20" s="484" t="str">
        <f>'5- Identificación de Riesgos'!B20</f>
        <v>No realización de Audiencias</v>
      </c>
      <c r="C20" s="195" t="str">
        <f>'5- Identificación de Riesgos'!D20</f>
        <v xml:space="preserve">1. Inasistencia del Juez </v>
      </c>
      <c r="D20" s="185"/>
      <c r="E20" s="196"/>
      <c r="F20" s="177"/>
      <c r="G20" s="177"/>
      <c r="H20" s="177"/>
      <c r="I20" s="177"/>
      <c r="J20" s="184">
        <f t="shared" si="0"/>
        <v>0</v>
      </c>
      <c r="K20" s="556">
        <f>AVERAGE(J20:J29)</f>
        <v>0.17499999999999999</v>
      </c>
      <c r="L20" s="484" t="str">
        <f>'5- Identificación de Riesgos'!I20</f>
        <v>Afectación de reputacion,imagén,  credibilidad, satisfacción de usuarios y PI</v>
      </c>
      <c r="M20" s="202"/>
      <c r="N20" s="177"/>
      <c r="O20" s="177"/>
      <c r="P20" s="177"/>
      <c r="Q20" s="177"/>
      <c r="R20" s="184">
        <f t="shared" si="1"/>
        <v>0</v>
      </c>
      <c r="S20" s="556">
        <f t="shared" ref="S20" si="2">AVERAGE(R20:R29)</f>
        <v>0.2</v>
      </c>
      <c r="T20" s="504" t="str">
        <f>CONCATENATE(INDEX('8- Políticas de Administración '!$B$6:$F$10,MATCH(ROUND(IF((RIGHT('5- Identificación de Riesgos'!H20,1)-'6- Valoración Controles'!K20)&lt;1,1,(RIGHT('5- Identificación de Riesgos'!H20,1)-'6- Valoración Controles'!K20)),0),'8- Políticas de Administración '!$F$6:$F$10,0),1)," - ",ROUND(IF((RIGHT('5- Identificación de Riesgos'!H20,1)-'6- Valoración Controles'!K20)&lt;1,1,(RIGHT('5- Identificación de Riesgos'!H20,1)-'6- Valoración Controles'!K20)),0))</f>
        <v>Alta - 4</v>
      </c>
      <c r="U20" s="484" t="str">
        <f>CONCATENATE(INDEX('8- Políticas de Administración '!$B$17:$F$21,MATCH(ROUND(IF((RIGHT('5- Identificación de Riesgos'!M20,1)-'6- Valoración Controles'!S20)&lt;1,1,(RIGHT('5- Identificación de Riesgos'!M20,1)-'6- Valoración Controles'!S20)),0),'8- Políticas de Administración '!$F$17:$F$21,0),1)," - ",ROUND(IF((RIGHT('5- Identificación de Riesgos'!M20,1)-'6- Valoración Controles'!S20)&lt;1,1,(RIGHT('5- Identificación de Riesgos'!M20,1)-'6- Valoración Controles'!S20)),0))</f>
        <v>Moderado - 3</v>
      </c>
      <c r="V20" s="501" t="str">
        <f>CONCATENATE(VLOOKUP((LEFT(T20,LEN(T20)-4)&amp;LEFT(U20,LEN(U20)-4)),'9- Matriz de Calor '!$D$18:$E$42,2,0)," - ",RIGHT(T20,1)*RIGHT(U20,1))</f>
        <v>Alto - 12</v>
      </c>
    </row>
    <row r="21" spans="1:22" ht="45" customHeight="1" thickBot="1" x14ac:dyDescent="0.3">
      <c r="A21" s="467"/>
      <c r="B21" s="485"/>
      <c r="C21" s="195" t="str">
        <f>'5- Identificación de Riesgos'!D21</f>
        <v xml:space="preserve">2. Falta de tiempo para  la realización.
</v>
      </c>
      <c r="D21" s="186"/>
      <c r="F21" s="178"/>
      <c r="G21" s="178"/>
      <c r="H21" s="178"/>
      <c r="I21" s="178"/>
      <c r="J21" s="182">
        <f t="shared" si="0"/>
        <v>0</v>
      </c>
      <c r="K21" s="557"/>
      <c r="L21" s="485"/>
      <c r="M21" s="200"/>
      <c r="N21" s="178"/>
      <c r="O21" s="178"/>
      <c r="P21" s="178"/>
      <c r="Q21" s="178"/>
      <c r="R21" s="182">
        <f t="shared" si="1"/>
        <v>0</v>
      </c>
      <c r="S21" s="557"/>
      <c r="T21" s="482"/>
      <c r="U21" s="485"/>
      <c r="V21" s="488"/>
    </row>
    <row r="22" spans="1:22" ht="195" customHeight="1" thickBot="1" x14ac:dyDescent="0.3">
      <c r="A22" s="467"/>
      <c r="B22" s="485"/>
      <c r="C22" s="195" t="str">
        <f>'5- Identificación de Riesgos'!D22</f>
        <v>3. Programación de audiencias sin tener en cuenta tiempos de duración para su realización.</v>
      </c>
      <c r="D22" s="186"/>
      <c r="E22" s="194" t="s">
        <v>393</v>
      </c>
      <c r="F22" s="178" t="s">
        <v>389</v>
      </c>
      <c r="G22" s="178" t="s">
        <v>388</v>
      </c>
      <c r="H22" s="178" t="s">
        <v>388</v>
      </c>
      <c r="I22" s="178" t="s">
        <v>388</v>
      </c>
      <c r="J22" s="182">
        <f t="shared" si="0"/>
        <v>0.75</v>
      </c>
      <c r="K22" s="557"/>
      <c r="L22" s="485" t="str">
        <f>'5- Identificación de Riesgos'!I22</f>
        <v>Incumplimiento de las metas establecidas</v>
      </c>
      <c r="M22" s="200"/>
      <c r="N22" s="178"/>
      <c r="O22" s="178"/>
      <c r="P22" s="178"/>
      <c r="Q22" s="178"/>
      <c r="R22" s="182">
        <f t="shared" si="1"/>
        <v>0</v>
      </c>
      <c r="S22" s="557"/>
      <c r="T22" s="482"/>
      <c r="U22" s="485"/>
      <c r="V22" s="488"/>
    </row>
    <row r="23" spans="1:22" ht="191.25" customHeight="1" thickBot="1" x14ac:dyDescent="0.3">
      <c r="A23" s="467"/>
      <c r="B23" s="485"/>
      <c r="C23" s="195" t="str">
        <f>'5- Identificación de Riesgos'!D23</f>
        <v>4. Comunicación o notificación inoportuna o errores en la misma.</v>
      </c>
      <c r="D23" s="186"/>
      <c r="E23" s="194" t="s">
        <v>394</v>
      </c>
      <c r="F23" s="178" t="s">
        <v>388</v>
      </c>
      <c r="G23" s="178" t="s">
        <v>388</v>
      </c>
      <c r="H23" s="178" t="s">
        <v>388</v>
      </c>
      <c r="I23" s="178" t="s">
        <v>388</v>
      </c>
      <c r="J23" s="182">
        <f t="shared" si="0"/>
        <v>1</v>
      </c>
      <c r="K23" s="557"/>
      <c r="L23" s="485"/>
      <c r="M23" s="194" t="s">
        <v>395</v>
      </c>
      <c r="N23" s="178" t="s">
        <v>388</v>
      </c>
      <c r="O23" s="178" t="s">
        <v>388</v>
      </c>
      <c r="P23" s="178" t="s">
        <v>388</v>
      </c>
      <c r="Q23" s="178" t="s">
        <v>388</v>
      </c>
      <c r="R23" s="182">
        <f t="shared" si="1"/>
        <v>1</v>
      </c>
      <c r="S23" s="557"/>
      <c r="T23" s="482"/>
      <c r="U23" s="485"/>
      <c r="V23" s="488"/>
    </row>
    <row r="24" spans="1:22" ht="168.75" customHeight="1" x14ac:dyDescent="0.25">
      <c r="A24" s="467"/>
      <c r="B24" s="485"/>
      <c r="C24" s="195" t="str">
        <f>'5- Identificación de Riesgos'!D24</f>
        <v>5.Fallas en el servicio de internet,  conectividad  irregular.</v>
      </c>
      <c r="D24" s="186"/>
      <c r="F24" s="178"/>
      <c r="G24" s="178"/>
      <c r="H24" s="178"/>
      <c r="I24" s="178"/>
      <c r="J24" s="182">
        <f t="shared" si="0"/>
        <v>0</v>
      </c>
      <c r="K24" s="557"/>
      <c r="L24" s="485">
        <f>'5- Identificación de Riesgos'!I24</f>
        <v>0</v>
      </c>
      <c r="M24" s="194" t="s">
        <v>396</v>
      </c>
      <c r="N24" s="178" t="s">
        <v>388</v>
      </c>
      <c r="O24" s="178" t="s">
        <v>388</v>
      </c>
      <c r="P24" s="178" t="s">
        <v>388</v>
      </c>
      <c r="Q24" s="178" t="s">
        <v>388</v>
      </c>
      <c r="R24" s="182">
        <f t="shared" si="1"/>
        <v>1</v>
      </c>
      <c r="S24" s="557"/>
      <c r="T24" s="482"/>
      <c r="U24" s="485"/>
      <c r="V24" s="488"/>
    </row>
    <row r="25" spans="1:22" x14ac:dyDescent="0.25">
      <c r="A25" s="467"/>
      <c r="B25" s="485"/>
      <c r="C25" s="195" t="str">
        <f>'5- Identificación de Riesgos'!D25</f>
        <v>6. Error en las notificaciones judiciales</v>
      </c>
      <c r="D25" s="186"/>
      <c r="E25" s="196"/>
      <c r="F25" s="178"/>
      <c r="G25" s="178"/>
      <c r="H25" s="178"/>
      <c r="I25" s="178"/>
      <c r="J25" s="182">
        <f t="shared" si="0"/>
        <v>0</v>
      </c>
      <c r="K25" s="557"/>
      <c r="L25" s="485"/>
      <c r="M25" s="200"/>
      <c r="N25" s="178"/>
      <c r="O25" s="178"/>
      <c r="P25" s="178"/>
      <c r="Q25" s="178"/>
      <c r="R25" s="182">
        <f t="shared" si="1"/>
        <v>0</v>
      </c>
      <c r="S25" s="557"/>
      <c r="T25" s="482"/>
      <c r="U25" s="485"/>
      <c r="V25" s="488"/>
    </row>
    <row r="26" spans="1:22" x14ac:dyDescent="0.25">
      <c r="A26" s="467"/>
      <c r="B26" s="485"/>
      <c r="C26" s="195">
        <f>'5- Identificación de Riesgos'!D26</f>
        <v>0</v>
      </c>
      <c r="D26" s="186"/>
      <c r="E26" s="196"/>
      <c r="F26" s="178"/>
      <c r="G26" s="178"/>
      <c r="H26" s="178"/>
      <c r="I26" s="178"/>
      <c r="J26" s="182">
        <f t="shared" si="0"/>
        <v>0</v>
      </c>
      <c r="K26" s="557"/>
      <c r="L26" s="485">
        <f>'5- Identificación de Riesgos'!I26</f>
        <v>0</v>
      </c>
      <c r="M26" s="200"/>
      <c r="N26" s="178"/>
      <c r="O26" s="178"/>
      <c r="P26" s="178"/>
      <c r="Q26" s="178"/>
      <c r="R26" s="182">
        <f t="shared" si="1"/>
        <v>0</v>
      </c>
      <c r="S26" s="557"/>
      <c r="T26" s="482"/>
      <c r="U26" s="485"/>
      <c r="V26" s="488"/>
    </row>
    <row r="27" spans="1:22" x14ac:dyDescent="0.25">
      <c r="A27" s="467"/>
      <c r="B27" s="485"/>
      <c r="C27" s="195">
        <f>'5- Identificación de Riesgos'!D27</f>
        <v>0</v>
      </c>
      <c r="D27" s="186"/>
      <c r="E27" s="196"/>
      <c r="F27" s="178"/>
      <c r="G27" s="178"/>
      <c r="H27" s="178"/>
      <c r="I27" s="178"/>
      <c r="J27" s="182">
        <f t="shared" si="0"/>
        <v>0</v>
      </c>
      <c r="K27" s="557"/>
      <c r="L27" s="485"/>
      <c r="M27" s="200"/>
      <c r="N27" s="178"/>
      <c r="O27" s="178"/>
      <c r="P27" s="178"/>
      <c r="Q27" s="178"/>
      <c r="R27" s="182">
        <f t="shared" si="1"/>
        <v>0</v>
      </c>
      <c r="S27" s="557"/>
      <c r="T27" s="482"/>
      <c r="U27" s="485"/>
      <c r="V27" s="488"/>
    </row>
    <row r="28" spans="1:22" x14ac:dyDescent="0.25">
      <c r="A28" s="467"/>
      <c r="B28" s="485"/>
      <c r="C28" s="195">
        <f>'5- Identificación de Riesgos'!D28</f>
        <v>0</v>
      </c>
      <c r="D28" s="186"/>
      <c r="E28" s="196"/>
      <c r="F28" s="178"/>
      <c r="G28" s="178"/>
      <c r="H28" s="178"/>
      <c r="I28" s="178"/>
      <c r="J28" s="182">
        <f t="shared" si="0"/>
        <v>0</v>
      </c>
      <c r="K28" s="557"/>
      <c r="L28" s="485">
        <f>'5- Identificación de Riesgos'!I28</f>
        <v>0</v>
      </c>
      <c r="M28" s="200"/>
      <c r="N28" s="178"/>
      <c r="O28" s="178"/>
      <c r="P28" s="178"/>
      <c r="Q28" s="178"/>
      <c r="R28" s="182">
        <f t="shared" si="1"/>
        <v>0</v>
      </c>
      <c r="S28" s="557"/>
      <c r="T28" s="482"/>
      <c r="U28" s="485"/>
      <c r="V28" s="488"/>
    </row>
    <row r="29" spans="1:22" x14ac:dyDescent="0.25">
      <c r="A29" s="468"/>
      <c r="B29" s="486"/>
      <c r="C29" s="195">
        <f>'5- Identificación de Riesgos'!D29</f>
        <v>0</v>
      </c>
      <c r="D29" s="188"/>
      <c r="E29" s="199"/>
      <c r="F29" s="179"/>
      <c r="G29" s="179"/>
      <c r="H29" s="179"/>
      <c r="I29" s="179"/>
      <c r="J29" s="183">
        <f t="shared" si="0"/>
        <v>0</v>
      </c>
      <c r="K29" s="558"/>
      <c r="L29" s="486"/>
      <c r="M29" s="201"/>
      <c r="N29" s="179"/>
      <c r="O29" s="179"/>
      <c r="P29" s="179"/>
      <c r="Q29" s="179"/>
      <c r="R29" s="183">
        <f t="shared" si="1"/>
        <v>0</v>
      </c>
      <c r="S29" s="558"/>
      <c r="T29" s="483"/>
      <c r="U29" s="486"/>
      <c r="V29" s="489"/>
    </row>
    <row r="30" spans="1:22" ht="243" customHeight="1" x14ac:dyDescent="0.25">
      <c r="A30" s="466">
        <v>3</v>
      </c>
      <c r="B30" s="484" t="str">
        <f>'5- Identificación de Riesgos'!B30</f>
        <v>Inexactitud o inoportunidad en el reparto de procesos.</v>
      </c>
      <c r="C30" s="339" t="str">
        <f>'5- Identificación de Riesgos'!D30</f>
        <v>1. Errores en la digitación</v>
      </c>
      <c r="D30" s="185"/>
      <c r="E30" s="194" t="s">
        <v>397</v>
      </c>
      <c r="F30" s="177" t="s">
        <v>388</v>
      </c>
      <c r="G30" s="177" t="s">
        <v>388</v>
      </c>
      <c r="H30" s="177" t="s">
        <v>388</v>
      </c>
      <c r="I30" s="177" t="s">
        <v>388</v>
      </c>
      <c r="J30" s="184">
        <f t="shared" ref="J30:J39" si="3">COUNTIF(F30:I30,"SI")/4</f>
        <v>1</v>
      </c>
      <c r="K30" s="556">
        <f t="shared" ref="K30" si="4">AVERAGE(J30:J39)</f>
        <v>0.15</v>
      </c>
      <c r="L30" s="484" t="str">
        <f>'5- Identificación de Riesgos'!I30</f>
        <v>Afectación de reputacion,imagén,  credibilidad, satisfacción de usuarios y PI</v>
      </c>
      <c r="M30" s="194" t="s">
        <v>398</v>
      </c>
      <c r="N30" s="177" t="s">
        <v>388</v>
      </c>
      <c r="O30" s="177" t="s">
        <v>388</v>
      </c>
      <c r="P30" s="177" t="s">
        <v>388</v>
      </c>
      <c r="Q30" s="177" t="s">
        <v>388</v>
      </c>
      <c r="R30" s="184">
        <f t="shared" ref="R30:R39" si="5">SUM(COUNTIF(N30,"SI")*25%,COUNTIF(O30,"SI")*40%,COUNTIF(P30,"SI")*25%,COUNTIF(Q30,"SI")*10%)</f>
        <v>1</v>
      </c>
      <c r="S30" s="556">
        <f t="shared" ref="S30" si="6">AVERAGE(R30:R39)</f>
        <v>0.17499999999999999</v>
      </c>
      <c r="T30" s="504" t="str">
        <f>CONCATENATE(INDEX('8- Políticas de Administración '!$B$6:$F$10,MATCH(ROUND(IF((RIGHT('5- Identificación de Riesgos'!H30,1)-'6- Valoración Controles'!K30)&lt;1,1,(RIGHT('5- Identificación de Riesgos'!H30,1)-'6- Valoración Controles'!K30)),0),'8- Políticas de Administración '!$F$6:$F$10,0),1)," - ",ROUND(IF((RIGHT('5- Identificación de Riesgos'!H30,1)-'6- Valoración Controles'!K30)&lt;1,1,(RIGHT('5- Identificación de Riesgos'!H30,1)-'6- Valoración Controles'!K30)),0))</f>
        <v>Muy Baja - 1</v>
      </c>
      <c r="U30" s="484" t="str">
        <f>CONCATENATE(INDEX('8- Políticas de Administración '!$B$17:$F$21,MATCH(ROUND(IF((RIGHT('5- Identificación de Riesgos'!M30,1)-'6- Valoración Controles'!S30)&lt;1,1,(RIGHT('5- Identificación de Riesgos'!M30,1)-'6- Valoración Controles'!S30)),0),'8- Políticas de Administración '!$F$17:$F$21,0),1)," - ",ROUND(IF((RIGHT('5- Identificación de Riesgos'!M30,1)-'6- Valoración Controles'!S30)&lt;1,1,(RIGHT('5- Identificación de Riesgos'!M30,1)-'6- Valoración Controles'!S30)),0))</f>
        <v>Menor - 2</v>
      </c>
      <c r="V30" s="501" t="str">
        <f>CONCATENATE(VLOOKUP((LEFT(T30,LEN(T30)-4)&amp;LEFT(U30,LEN(U30)-4)),'9- Matriz de Calor '!$D$18:$E$42,2,0)," - ",RIGHT(T30,1)*RIGHT(U30,1))</f>
        <v>Bajo - 2</v>
      </c>
    </row>
    <row r="31" spans="1:22" ht="204.75" customHeight="1" x14ac:dyDescent="0.25">
      <c r="A31" s="467"/>
      <c r="B31" s="485"/>
      <c r="C31" s="195" t="str">
        <f>'5- Identificación de Riesgos'!D31</f>
        <v>2.Incumplimiento del procedimiento de reparto.</v>
      </c>
      <c r="D31" s="186"/>
      <c r="E31" s="194" t="s">
        <v>399</v>
      </c>
      <c r="F31" s="178" t="s">
        <v>389</v>
      </c>
      <c r="G31" s="178" t="s">
        <v>388</v>
      </c>
      <c r="H31" s="178" t="s">
        <v>389</v>
      </c>
      <c r="I31" s="178" t="s">
        <v>388</v>
      </c>
      <c r="J31" s="182">
        <f t="shared" si="3"/>
        <v>0.5</v>
      </c>
      <c r="K31" s="557"/>
      <c r="L31" s="485"/>
      <c r="M31" s="200"/>
      <c r="N31" s="178"/>
      <c r="O31" s="178"/>
      <c r="P31" s="178"/>
      <c r="Q31" s="178"/>
      <c r="R31" s="182">
        <f t="shared" si="5"/>
        <v>0</v>
      </c>
      <c r="S31" s="557"/>
      <c r="T31" s="482"/>
      <c r="U31" s="485"/>
      <c r="V31" s="488"/>
    </row>
    <row r="32" spans="1:22" ht="62.25" customHeight="1" x14ac:dyDescent="0.25">
      <c r="A32" s="467"/>
      <c r="B32" s="485"/>
      <c r="C32" s="195" t="str">
        <f>'5- Identificación de Riesgos'!D32</f>
        <v xml:space="preserve">3. Falta de personal para atender el  volúmen de solicitudes recibidas. </v>
      </c>
      <c r="D32" s="186"/>
      <c r="E32" s="196"/>
      <c r="F32" s="178"/>
      <c r="G32" s="178"/>
      <c r="H32" s="178"/>
      <c r="I32" s="178"/>
      <c r="J32" s="182">
        <f t="shared" si="3"/>
        <v>0</v>
      </c>
      <c r="K32" s="557"/>
      <c r="L32" s="485">
        <f>'5- Identificación de Riesgos'!I32</f>
        <v>0</v>
      </c>
      <c r="M32" s="200"/>
      <c r="N32" s="178"/>
      <c r="O32" s="178"/>
      <c r="P32" s="178"/>
      <c r="Q32" s="178"/>
      <c r="R32" s="182">
        <f t="shared" si="5"/>
        <v>0</v>
      </c>
      <c r="S32" s="557"/>
      <c r="T32" s="482"/>
      <c r="U32" s="485"/>
      <c r="V32" s="488"/>
    </row>
    <row r="33" spans="1:22" ht="72" customHeight="1" thickBot="1" x14ac:dyDescent="0.3">
      <c r="A33" s="467"/>
      <c r="B33" s="485"/>
      <c r="C33" s="195" t="str">
        <f>'5- Identificación de Riesgos'!D33</f>
        <v>4. Falta de comunicación y de oportunidad en la  actualización de las novedades de los juzgados.</v>
      </c>
      <c r="D33" s="186"/>
      <c r="E33" s="196"/>
      <c r="F33" s="178"/>
      <c r="G33" s="178"/>
      <c r="H33" s="178"/>
      <c r="I33" s="178"/>
      <c r="J33" s="182">
        <f t="shared" si="3"/>
        <v>0</v>
      </c>
      <c r="K33" s="557"/>
      <c r="L33" s="485"/>
      <c r="M33" s="200"/>
      <c r="N33" s="178"/>
      <c r="O33" s="178"/>
      <c r="P33" s="178"/>
      <c r="Q33" s="178"/>
      <c r="R33" s="182">
        <f t="shared" si="5"/>
        <v>0</v>
      </c>
      <c r="S33" s="557"/>
      <c r="T33" s="482"/>
      <c r="U33" s="485"/>
      <c r="V33" s="488"/>
    </row>
    <row r="34" spans="1:22" ht="222" customHeight="1" x14ac:dyDescent="0.25">
      <c r="A34" s="467"/>
      <c r="B34" s="485"/>
      <c r="C34" s="195" t="str">
        <f>'5- Identificación de Riesgos'!D34</f>
        <v>5. No incluir en el reparto la totalidad de las solicitudes o escritos de acusación recibidos por correo electrónico.</v>
      </c>
      <c r="D34" s="186"/>
      <c r="E34" s="194"/>
      <c r="F34" s="178"/>
      <c r="G34" s="178"/>
      <c r="H34" s="178"/>
      <c r="I34" s="178"/>
      <c r="J34" s="182">
        <f t="shared" si="3"/>
        <v>0</v>
      </c>
      <c r="K34" s="557"/>
      <c r="L34" s="485">
        <f>'5- Identificación de Riesgos'!I34</f>
        <v>0</v>
      </c>
      <c r="M34" s="194" t="s">
        <v>400</v>
      </c>
      <c r="N34" s="178" t="s">
        <v>389</v>
      </c>
      <c r="O34" s="178" t="s">
        <v>388</v>
      </c>
      <c r="P34" s="178" t="s">
        <v>388</v>
      </c>
      <c r="Q34" s="178" t="s">
        <v>388</v>
      </c>
      <c r="R34" s="182">
        <f t="shared" si="5"/>
        <v>0.75</v>
      </c>
      <c r="S34" s="557"/>
      <c r="T34" s="482"/>
      <c r="U34" s="485"/>
      <c r="V34" s="488"/>
    </row>
    <row r="35" spans="1:22" x14ac:dyDescent="0.25">
      <c r="A35" s="467"/>
      <c r="B35" s="485"/>
      <c r="C35" s="195">
        <f>'5- Identificación de Riesgos'!D35</f>
        <v>0</v>
      </c>
      <c r="D35" s="186"/>
      <c r="E35" s="196"/>
      <c r="F35" s="178"/>
      <c r="G35" s="178"/>
      <c r="H35" s="178"/>
      <c r="I35" s="178"/>
      <c r="J35" s="182">
        <f t="shared" si="3"/>
        <v>0</v>
      </c>
      <c r="K35" s="557"/>
      <c r="L35" s="485"/>
      <c r="M35" s="200"/>
      <c r="N35" s="178"/>
      <c r="O35" s="178"/>
      <c r="P35" s="178"/>
      <c r="Q35" s="178"/>
      <c r="R35" s="182">
        <f t="shared" si="5"/>
        <v>0</v>
      </c>
      <c r="S35" s="557"/>
      <c r="T35" s="482"/>
      <c r="U35" s="485"/>
      <c r="V35" s="488"/>
    </row>
    <row r="36" spans="1:22" x14ac:dyDescent="0.25">
      <c r="A36" s="467"/>
      <c r="B36" s="485"/>
      <c r="C36" s="195">
        <f>'5- Identificación de Riesgos'!D36</f>
        <v>0</v>
      </c>
      <c r="D36" s="186"/>
      <c r="E36" s="196"/>
      <c r="F36" s="178"/>
      <c r="G36" s="178"/>
      <c r="H36" s="178"/>
      <c r="I36" s="178"/>
      <c r="J36" s="182">
        <f t="shared" si="3"/>
        <v>0</v>
      </c>
      <c r="K36" s="557"/>
      <c r="L36" s="485">
        <f>'5- Identificación de Riesgos'!I36</f>
        <v>0</v>
      </c>
      <c r="M36" s="200"/>
      <c r="N36" s="178"/>
      <c r="O36" s="178"/>
      <c r="P36" s="178"/>
      <c r="Q36" s="178"/>
      <c r="R36" s="182">
        <f t="shared" si="5"/>
        <v>0</v>
      </c>
      <c r="S36" s="557"/>
      <c r="T36" s="482"/>
      <c r="U36" s="485"/>
      <c r="V36" s="488"/>
    </row>
    <row r="37" spans="1:22" x14ac:dyDescent="0.25">
      <c r="A37" s="467"/>
      <c r="B37" s="485"/>
      <c r="C37" s="195">
        <f>'5- Identificación de Riesgos'!D37</f>
        <v>0</v>
      </c>
      <c r="D37" s="186"/>
      <c r="E37" s="196"/>
      <c r="F37" s="178"/>
      <c r="G37" s="178"/>
      <c r="H37" s="178"/>
      <c r="I37" s="178"/>
      <c r="J37" s="182">
        <f t="shared" si="3"/>
        <v>0</v>
      </c>
      <c r="K37" s="557"/>
      <c r="L37" s="485"/>
      <c r="M37" s="200"/>
      <c r="N37" s="178"/>
      <c r="O37" s="178"/>
      <c r="P37" s="178"/>
      <c r="Q37" s="178"/>
      <c r="R37" s="182">
        <f t="shared" si="5"/>
        <v>0</v>
      </c>
      <c r="S37" s="557"/>
      <c r="T37" s="482"/>
      <c r="U37" s="485"/>
      <c r="V37" s="488"/>
    </row>
    <row r="38" spans="1:22" x14ac:dyDescent="0.25">
      <c r="A38" s="467"/>
      <c r="B38" s="485"/>
      <c r="C38" s="195">
        <f>'5- Identificación de Riesgos'!D38</f>
        <v>0</v>
      </c>
      <c r="D38" s="186"/>
      <c r="E38" s="196"/>
      <c r="F38" s="178"/>
      <c r="G38" s="178"/>
      <c r="H38" s="178"/>
      <c r="I38" s="178"/>
      <c r="J38" s="182">
        <f t="shared" si="3"/>
        <v>0</v>
      </c>
      <c r="K38" s="557"/>
      <c r="L38" s="485">
        <f>'5- Identificación de Riesgos'!I39</f>
        <v>0</v>
      </c>
      <c r="M38" s="200"/>
      <c r="N38" s="178"/>
      <c r="O38" s="178"/>
      <c r="P38" s="178"/>
      <c r="Q38" s="178"/>
      <c r="R38" s="182">
        <f t="shared" si="5"/>
        <v>0</v>
      </c>
      <c r="S38" s="557"/>
      <c r="T38" s="482"/>
      <c r="U38" s="485"/>
      <c r="V38" s="488"/>
    </row>
    <row r="39" spans="1:22" ht="15.75" thickBot="1" x14ac:dyDescent="0.3">
      <c r="A39" s="468"/>
      <c r="B39" s="486"/>
      <c r="C39" s="197">
        <f>'5- Identificación de Riesgos'!D39</f>
        <v>0</v>
      </c>
      <c r="D39" s="188"/>
      <c r="E39" s="199"/>
      <c r="F39" s="179"/>
      <c r="G39" s="179"/>
      <c r="H39" s="179"/>
      <c r="I39" s="179"/>
      <c r="J39" s="183">
        <f t="shared" si="3"/>
        <v>0</v>
      </c>
      <c r="K39" s="558"/>
      <c r="L39" s="486"/>
      <c r="M39" s="201"/>
      <c r="N39" s="179"/>
      <c r="O39" s="179"/>
      <c r="P39" s="179"/>
      <c r="Q39" s="179"/>
      <c r="R39" s="183">
        <f t="shared" si="5"/>
        <v>0</v>
      </c>
      <c r="S39" s="558"/>
      <c r="T39" s="483"/>
      <c r="U39" s="486"/>
      <c r="V39" s="489"/>
    </row>
    <row r="40" spans="1:22" ht="213" customHeight="1" thickBot="1" x14ac:dyDescent="0.3">
      <c r="A40" s="466">
        <v>4</v>
      </c>
      <c r="B40" s="484" t="str">
        <f>'5- Identificación de Riesgos'!B40</f>
        <v xml:space="preserve"> Emitir notificaciones judiciales inexactas o extemporáneas </v>
      </c>
      <c r="C40" s="340" t="str">
        <f>'5- Identificación de Riesgos'!D40</f>
        <v xml:space="preserve">1.  Direcciones físicas o electrónicas  de las partes interesadas erradas. </v>
      </c>
      <c r="D40" s="185"/>
      <c r="E40" s="194" t="s">
        <v>401</v>
      </c>
      <c r="F40" s="177" t="s">
        <v>388</v>
      </c>
      <c r="G40" s="177" t="s">
        <v>388</v>
      </c>
      <c r="H40" s="177" t="s">
        <v>388</v>
      </c>
      <c r="I40" s="177" t="s">
        <v>388</v>
      </c>
      <c r="J40" s="184">
        <f t="shared" ref="J40:J59" si="7">COUNTIF(F40:I40,"SI")/4</f>
        <v>1</v>
      </c>
      <c r="K40" s="556">
        <f t="shared" ref="K40:K50" si="8">AVERAGE(J40:J49)</f>
        <v>0.2</v>
      </c>
      <c r="L40" s="484">
        <f>'5- Identificación de Riesgos'!I41</f>
        <v>0</v>
      </c>
      <c r="M40" s="194" t="s">
        <v>402</v>
      </c>
      <c r="N40" s="177" t="s">
        <v>388</v>
      </c>
      <c r="O40" s="177" t="s">
        <v>388</v>
      </c>
      <c r="P40" s="177" t="s">
        <v>388</v>
      </c>
      <c r="Q40" s="177" t="s">
        <v>388</v>
      </c>
      <c r="R40" s="184">
        <f t="shared" ref="R40:R59" si="9">SUM(COUNTIF(N40,"SI")*25%,COUNTIF(O40,"SI")*40%,COUNTIF(P40,"SI")*25%,COUNTIF(Q40,"SI")*10%)</f>
        <v>1</v>
      </c>
      <c r="S40" s="556">
        <f>AVERAGE(R40:R49)</f>
        <v>0.2</v>
      </c>
      <c r="T40" s="504" t="str">
        <f>CONCATENATE(INDEX('8- Políticas de Administración '!$B$6:$F$10,MATCH(ROUND(IF((RIGHT('5- Identificación de Riesgos'!H40,1)-'6- Valoración Controles'!K40)&lt;1,1,(RIGHT('5- Identificación de Riesgos'!H40,1)-'6- Valoración Controles'!K40)),0),'8- Políticas de Administración '!$F$6:$F$10,0),1)," - ",ROUND(IF((RIGHT('5- Identificación de Riesgos'!H40,1)-'6- Valoración Controles'!K40)&lt;1,1,(RIGHT('5- Identificación de Riesgos'!H40,1)-'6- Valoración Controles'!K40)),0))</f>
        <v>Media - 3</v>
      </c>
      <c r="U40" s="484" t="str">
        <f>CONCATENATE(INDEX('8- Políticas de Administración '!$B$17:$F$21,MATCH(ROUND(IF((RIGHT('5- Identificación de Riesgos'!M40,1)-'6- Valoración Controles'!S40)&lt;1,1,(RIGHT('5- Identificación de Riesgos'!M40,1)-'6- Valoración Controles'!S40)),0),'8- Políticas de Administración '!$F$17:$F$21,0),1)," - ",ROUND(IF((RIGHT('5- Identificación de Riesgos'!M40,1)-'6- Valoración Controles'!S40)&lt;1,1,(RIGHT('5- Identificación de Riesgos'!M40,1)-'6- Valoración Controles'!S40)),0))</f>
        <v>Menor - 2</v>
      </c>
      <c r="V40" s="501" t="str">
        <f>CONCATENATE(VLOOKUP((LEFT(T40,LEN(T40)-4)&amp;LEFT(U40,LEN(U40)-4)),'9- Matriz de Calor '!$D$18:$E$42,2,0)," - ",RIGHT(T40,1)*RIGHT(U40,1))</f>
        <v>Moderado - 6</v>
      </c>
    </row>
    <row r="41" spans="1:22" ht="225.75" customHeight="1" x14ac:dyDescent="0.25">
      <c r="A41" s="467"/>
      <c r="B41" s="485"/>
      <c r="C41" s="195" t="str">
        <f>'5- Identificación de Riesgos'!D41</f>
        <v>2.  Falta de seguimiento y control al cumplimiento efectivo de la actividad asignada.</v>
      </c>
      <c r="D41" s="186"/>
      <c r="E41" s="194" t="s">
        <v>403</v>
      </c>
      <c r="F41" s="178" t="s">
        <v>388</v>
      </c>
      <c r="G41" s="178" t="s">
        <v>388</v>
      </c>
      <c r="H41" s="178" t="s">
        <v>388</v>
      </c>
      <c r="I41" s="178" t="s">
        <v>388</v>
      </c>
      <c r="J41" s="182">
        <f t="shared" si="7"/>
        <v>1</v>
      </c>
      <c r="K41" s="557"/>
      <c r="L41" s="592"/>
      <c r="M41" s="194" t="s">
        <v>404</v>
      </c>
      <c r="N41" s="178" t="s">
        <v>388</v>
      </c>
      <c r="O41" s="178" t="s">
        <v>388</v>
      </c>
      <c r="P41" s="178" t="s">
        <v>388</v>
      </c>
      <c r="Q41" s="178" t="s">
        <v>388</v>
      </c>
      <c r="R41" s="182">
        <f t="shared" si="9"/>
        <v>1</v>
      </c>
      <c r="S41" s="557"/>
      <c r="T41" s="482"/>
      <c r="U41" s="485"/>
      <c r="V41" s="488"/>
    </row>
    <row r="42" spans="1:22" ht="45" customHeight="1" x14ac:dyDescent="0.25">
      <c r="A42" s="467"/>
      <c r="B42" s="485"/>
      <c r="C42" s="195">
        <f>'5- Identificación de Riesgos'!D42</f>
        <v>0</v>
      </c>
      <c r="D42" s="186"/>
      <c r="E42" s="196"/>
      <c r="F42" s="178"/>
      <c r="G42" s="178"/>
      <c r="H42" s="178"/>
      <c r="I42" s="178"/>
      <c r="J42" s="182">
        <f t="shared" si="7"/>
        <v>0</v>
      </c>
      <c r="K42" s="557"/>
      <c r="L42" s="485">
        <f>'5- Identificación de Riesgos'!I43</f>
        <v>0</v>
      </c>
      <c r="M42" s="200"/>
      <c r="N42" s="178"/>
      <c r="O42" s="178"/>
      <c r="P42" s="178"/>
      <c r="Q42" s="178"/>
      <c r="R42" s="182">
        <f t="shared" si="9"/>
        <v>0</v>
      </c>
      <c r="S42" s="557"/>
      <c r="T42" s="482"/>
      <c r="U42" s="485"/>
      <c r="V42" s="488"/>
    </row>
    <row r="43" spans="1:22" ht="45" customHeight="1" x14ac:dyDescent="0.25">
      <c r="A43" s="467"/>
      <c r="B43" s="485"/>
      <c r="C43" s="195">
        <f>'5- Identificación de Riesgos'!D43</f>
        <v>0</v>
      </c>
      <c r="D43" s="186"/>
      <c r="E43" s="196"/>
      <c r="F43" s="178"/>
      <c r="G43" s="178"/>
      <c r="H43" s="178"/>
      <c r="I43" s="178"/>
      <c r="J43" s="182">
        <f t="shared" si="7"/>
        <v>0</v>
      </c>
      <c r="K43" s="557"/>
      <c r="L43" s="485"/>
      <c r="M43" s="200"/>
      <c r="N43" s="178"/>
      <c r="O43" s="178"/>
      <c r="P43" s="178"/>
      <c r="Q43" s="178"/>
      <c r="R43" s="182">
        <f t="shared" si="9"/>
        <v>0</v>
      </c>
      <c r="S43" s="557"/>
      <c r="T43" s="482"/>
      <c r="U43" s="485"/>
      <c r="V43" s="488"/>
    </row>
    <row r="44" spans="1:22" x14ac:dyDescent="0.25">
      <c r="A44" s="467"/>
      <c r="B44" s="485"/>
      <c r="C44" s="195" t="str">
        <f>'5- Identificación de Riesgos'!D44</f>
        <v xml:space="preserve"> </v>
      </c>
      <c r="D44" s="186"/>
      <c r="E44" s="186"/>
      <c r="F44" s="178"/>
      <c r="G44" s="178"/>
      <c r="H44" s="178"/>
      <c r="I44" s="178"/>
      <c r="J44" s="182">
        <f t="shared" si="7"/>
        <v>0</v>
      </c>
      <c r="K44" s="557"/>
      <c r="L44" s="485">
        <f>'5- Identificación de Riesgos'!I45</f>
        <v>0</v>
      </c>
      <c r="M44" s="200"/>
      <c r="N44" s="178"/>
      <c r="O44" s="178"/>
      <c r="P44" s="178"/>
      <c r="Q44" s="178"/>
      <c r="R44" s="182">
        <f t="shared" si="9"/>
        <v>0</v>
      </c>
      <c r="S44" s="557"/>
      <c r="T44" s="482"/>
      <c r="U44" s="485"/>
      <c r="V44" s="488"/>
    </row>
    <row r="45" spans="1:22" x14ac:dyDescent="0.25">
      <c r="A45" s="467"/>
      <c r="B45" s="485"/>
      <c r="C45" s="195">
        <f>'5- Identificación de Riesgos'!D45</f>
        <v>0</v>
      </c>
      <c r="D45" s="186"/>
      <c r="E45" s="196"/>
      <c r="F45" s="178"/>
      <c r="G45" s="178"/>
      <c r="H45" s="178"/>
      <c r="I45" s="178"/>
      <c r="J45" s="182">
        <f t="shared" si="7"/>
        <v>0</v>
      </c>
      <c r="K45" s="557"/>
      <c r="L45" s="485"/>
      <c r="M45" s="200"/>
      <c r="N45" s="178"/>
      <c r="O45" s="178"/>
      <c r="P45" s="178"/>
      <c r="Q45" s="178"/>
      <c r="R45" s="182">
        <f t="shared" si="9"/>
        <v>0</v>
      </c>
      <c r="S45" s="557"/>
      <c r="T45" s="482"/>
      <c r="U45" s="485"/>
      <c r="V45" s="488"/>
    </row>
    <row r="46" spans="1:22" ht="30" customHeight="1" x14ac:dyDescent="0.25">
      <c r="A46" s="467"/>
      <c r="B46" s="485"/>
      <c r="C46" s="195">
        <f>'5- Identificación de Riesgos'!D46</f>
        <v>0</v>
      </c>
      <c r="D46" s="186"/>
      <c r="E46" s="196"/>
      <c r="F46" s="178"/>
      <c r="G46" s="178"/>
      <c r="H46" s="178"/>
      <c r="I46" s="178"/>
      <c r="J46" s="182">
        <f t="shared" si="7"/>
        <v>0</v>
      </c>
      <c r="K46" s="557"/>
      <c r="L46" s="485">
        <f>'5- Identificación de Riesgos'!I47</f>
        <v>0</v>
      </c>
      <c r="M46" s="200"/>
      <c r="N46" s="178"/>
      <c r="O46" s="178"/>
      <c r="P46" s="178"/>
      <c r="Q46" s="178"/>
      <c r="R46" s="182">
        <f t="shared" si="9"/>
        <v>0</v>
      </c>
      <c r="S46" s="557"/>
      <c r="T46" s="482"/>
      <c r="U46" s="485"/>
      <c r="V46" s="488"/>
    </row>
    <row r="47" spans="1:22" x14ac:dyDescent="0.25">
      <c r="A47" s="467"/>
      <c r="B47" s="485"/>
      <c r="C47" s="195">
        <f>'5- Identificación de Riesgos'!D47</f>
        <v>0</v>
      </c>
      <c r="D47" s="186"/>
      <c r="E47" s="196"/>
      <c r="F47" s="178"/>
      <c r="G47" s="178"/>
      <c r="H47" s="178"/>
      <c r="I47" s="178"/>
      <c r="J47" s="182">
        <f t="shared" si="7"/>
        <v>0</v>
      </c>
      <c r="K47" s="557"/>
      <c r="L47" s="485"/>
      <c r="M47" s="200"/>
      <c r="N47" s="178"/>
      <c r="O47" s="178"/>
      <c r="P47" s="178"/>
      <c r="Q47" s="178"/>
      <c r="R47" s="182">
        <f t="shared" si="9"/>
        <v>0</v>
      </c>
      <c r="S47" s="557"/>
      <c r="T47" s="482"/>
      <c r="U47" s="485"/>
      <c r="V47" s="488"/>
    </row>
    <row r="48" spans="1:22" ht="30" customHeight="1" x14ac:dyDescent="0.25">
      <c r="A48" s="467"/>
      <c r="B48" s="485"/>
      <c r="C48" s="195">
        <f>'5- Identificación de Riesgos'!D48</f>
        <v>0</v>
      </c>
      <c r="D48" s="186"/>
      <c r="E48" s="196"/>
      <c r="F48" s="178"/>
      <c r="G48" s="178"/>
      <c r="H48" s="178"/>
      <c r="I48" s="178"/>
      <c r="J48" s="182">
        <f t="shared" si="7"/>
        <v>0</v>
      </c>
      <c r="K48" s="557"/>
      <c r="L48" s="494">
        <f>'5- Identificación de Riesgos'!I49</f>
        <v>0</v>
      </c>
      <c r="M48" s="200"/>
      <c r="N48" s="178"/>
      <c r="O48" s="178"/>
      <c r="P48" s="178"/>
      <c r="Q48" s="178"/>
      <c r="R48" s="182">
        <f t="shared" si="9"/>
        <v>0</v>
      </c>
      <c r="S48" s="557"/>
      <c r="T48" s="482"/>
      <c r="U48" s="485"/>
      <c r="V48" s="488"/>
    </row>
    <row r="49" spans="1:22" ht="30.75" customHeight="1" thickBot="1" x14ac:dyDescent="0.3">
      <c r="A49" s="468"/>
      <c r="B49" s="486"/>
      <c r="C49" s="197">
        <f>'5- Identificación de Riesgos'!D49</f>
        <v>0</v>
      </c>
      <c r="D49" s="188"/>
      <c r="E49" s="199"/>
      <c r="F49" s="179"/>
      <c r="G49" s="179"/>
      <c r="H49" s="179"/>
      <c r="I49" s="179"/>
      <c r="J49" s="183">
        <f t="shared" si="7"/>
        <v>0</v>
      </c>
      <c r="K49" s="558"/>
      <c r="L49" s="592"/>
      <c r="M49" s="201"/>
      <c r="N49" s="179"/>
      <c r="O49" s="179"/>
      <c r="P49" s="179"/>
      <c r="Q49" s="179"/>
      <c r="R49" s="183">
        <f t="shared" si="9"/>
        <v>0</v>
      </c>
      <c r="S49" s="558"/>
      <c r="T49" s="483"/>
      <c r="U49" s="486"/>
      <c r="V49" s="489"/>
    </row>
    <row r="50" spans="1:22" ht="175.5" customHeight="1" x14ac:dyDescent="0.25">
      <c r="A50" s="466">
        <v>5</v>
      </c>
      <c r="B50" s="484" t="str">
        <f>'5- Identificación de Riesgos'!B50</f>
        <v>Pérdida de documentos</v>
      </c>
      <c r="C50" s="340" t="str">
        <f>'5- Identificación de Riesgos'!D50</f>
        <v xml:space="preserve">1. Falta de implementación del expediente electrónico en todas las dependencias y juzgados.
</v>
      </c>
      <c r="D50" s="185"/>
      <c r="E50" s="345" t="s">
        <v>405</v>
      </c>
      <c r="F50" s="177" t="s">
        <v>389</v>
      </c>
      <c r="G50" s="177" t="s">
        <v>389</v>
      </c>
      <c r="H50" s="177" t="s">
        <v>389</v>
      </c>
      <c r="I50" s="177" t="s">
        <v>389</v>
      </c>
      <c r="J50" s="184">
        <f t="shared" si="7"/>
        <v>0</v>
      </c>
      <c r="K50" s="556">
        <f t="shared" si="8"/>
        <v>0</v>
      </c>
      <c r="L50" s="484" t="str">
        <f>'5- Identificación de Riesgos'!I51</f>
        <v>Afectación de reputacion,imagén,  credibilidad, satisfacción de usuarios y PI</v>
      </c>
      <c r="M50" s="194"/>
      <c r="N50" s="177"/>
      <c r="O50" s="177"/>
      <c r="P50" s="177"/>
      <c r="Q50" s="177"/>
      <c r="R50" s="184">
        <f t="shared" si="9"/>
        <v>0</v>
      </c>
      <c r="S50" s="556">
        <f t="shared" ref="S50" si="10">AVERAGE(R50:R59)</f>
        <v>7.4999999999999997E-2</v>
      </c>
      <c r="T50" s="504" t="str">
        <f>CONCATENATE(INDEX('8- Políticas de Administración '!$B$6:$F$10,MATCH(ROUND(IF((RIGHT('5- Identificación de Riesgos'!H50,1)-'6- Valoración Controles'!K50)&lt;1,1,(RIGHT('5- Identificación de Riesgos'!H50,1)-'6- Valoración Controles'!K50)),0),'8- Políticas de Administración '!$F$6:$F$10,0),1)," - ",ROUND(IF((RIGHT('5- Identificación de Riesgos'!H50,1)-'6- Valoración Controles'!K50)&lt;1,1,(RIGHT('5- Identificación de Riesgos'!H50,1)-'6- Valoración Controles'!K50)),0))</f>
        <v>Media - 3</v>
      </c>
      <c r="U50" s="484" t="str">
        <f>CONCATENATE(INDEX('8- Políticas de Administración '!$B$17:$F$21,MATCH(ROUND(IF((RIGHT('5- Identificación de Riesgos'!M50,1)-'6- Valoración Controles'!S50)&lt;1,1,(RIGHT('5- Identificación de Riesgos'!M50,1)-'6- Valoración Controles'!S50)),0),'8- Políticas de Administración '!$F$17:$F$21,0),1)," - ",ROUND(IF((RIGHT('5- Identificación de Riesgos'!M50,1)-'6- Valoración Controles'!S50)&lt;1,1,(RIGHT('5- Identificación de Riesgos'!M50,1)-'6- Valoración Controles'!S50)),0))</f>
        <v>Menor - 2</v>
      </c>
      <c r="V50" s="501" t="str">
        <f>CONCATENATE(VLOOKUP((LEFT(T50,LEN(T50)-4)&amp;LEFT(U50,LEN(U50)-4)),'9- Matriz de Calor '!$D$18:$E$42,2,0)," - ",RIGHT(T50,1)*RIGHT(U50,1))</f>
        <v>Moderado - 6</v>
      </c>
    </row>
    <row r="51" spans="1:22" ht="189.75" customHeight="1" x14ac:dyDescent="0.25">
      <c r="A51" s="467"/>
      <c r="B51" s="485"/>
      <c r="C51" s="340" t="str">
        <f>'5- Identificación de Riesgos'!D51</f>
        <v>2.Falta de software institucional estandarizado para la especialidad para el control del archivo de documentos tanto físicos como virtuales.</v>
      </c>
      <c r="D51" s="186"/>
      <c r="E51" s="347" t="s">
        <v>406</v>
      </c>
      <c r="F51" s="178" t="s">
        <v>389</v>
      </c>
      <c r="G51" s="178" t="s">
        <v>389</v>
      </c>
      <c r="H51" s="178" t="s">
        <v>389</v>
      </c>
      <c r="I51" s="178" t="s">
        <v>389</v>
      </c>
      <c r="J51" s="182">
        <f t="shared" si="7"/>
        <v>0</v>
      </c>
      <c r="K51" s="557"/>
      <c r="L51" s="485"/>
      <c r="M51" s="200"/>
      <c r="N51" s="178"/>
      <c r="O51" s="178"/>
      <c r="P51" s="178"/>
      <c r="Q51" s="178"/>
      <c r="R51" s="182">
        <f t="shared" si="9"/>
        <v>0</v>
      </c>
      <c r="S51" s="557"/>
      <c r="T51" s="482"/>
      <c r="U51" s="485"/>
      <c r="V51" s="488"/>
    </row>
    <row r="52" spans="1:22" ht="188.25" customHeight="1" thickBot="1" x14ac:dyDescent="0.3">
      <c r="A52" s="467"/>
      <c r="B52" s="485"/>
      <c r="C52" s="340" t="str">
        <f>'5- Identificación de Riesgos'!D52</f>
        <v>3.Desconocimiento e inaplicabilidad de las Tablas de Retención Documental (TRD)</v>
      </c>
      <c r="D52" s="186"/>
      <c r="E52" s="346" t="s">
        <v>407</v>
      </c>
      <c r="F52" s="178" t="s">
        <v>389</v>
      </c>
      <c r="G52" s="178" t="s">
        <v>389</v>
      </c>
      <c r="H52" s="178" t="s">
        <v>389</v>
      </c>
      <c r="I52" s="178" t="s">
        <v>389</v>
      </c>
      <c r="J52" s="182">
        <f t="shared" si="7"/>
        <v>0</v>
      </c>
      <c r="K52" s="557"/>
      <c r="L52" s="485">
        <f>'5- Identificación de Riesgos'!I53</f>
        <v>0</v>
      </c>
      <c r="M52" s="200"/>
      <c r="N52" s="178"/>
      <c r="O52" s="178"/>
      <c r="P52" s="178"/>
      <c r="Q52" s="178"/>
      <c r="R52" s="182">
        <f t="shared" si="9"/>
        <v>0</v>
      </c>
      <c r="S52" s="557"/>
      <c r="T52" s="482"/>
      <c r="U52" s="485"/>
      <c r="V52" s="488"/>
    </row>
    <row r="53" spans="1:22" ht="151.5" customHeight="1" x14ac:dyDescent="0.25">
      <c r="A53" s="467"/>
      <c r="B53" s="485"/>
      <c r="C53" s="340" t="str">
        <f>'5- Identificación de Riesgos'!D53</f>
        <v>4.Volumen excesivo de ingreso de expedientes para el personal asignado,  generando demoras en la organización de los expedientes.</v>
      </c>
      <c r="D53" s="186"/>
      <c r="E53" s="196"/>
      <c r="F53" s="178"/>
      <c r="G53" s="178"/>
      <c r="H53" s="178"/>
      <c r="I53" s="178"/>
      <c r="J53" s="182">
        <f t="shared" si="7"/>
        <v>0</v>
      </c>
      <c r="K53" s="557"/>
      <c r="L53" s="485"/>
      <c r="M53" s="342" t="s">
        <v>408</v>
      </c>
      <c r="N53" s="178" t="s">
        <v>389</v>
      </c>
      <c r="O53" s="178" t="s">
        <v>388</v>
      </c>
      <c r="P53" s="178" t="s">
        <v>388</v>
      </c>
      <c r="Q53" s="178" t="s">
        <v>388</v>
      </c>
      <c r="R53" s="182">
        <f t="shared" si="9"/>
        <v>0.75</v>
      </c>
      <c r="S53" s="557"/>
      <c r="T53" s="482"/>
      <c r="U53" s="485"/>
      <c r="V53" s="488"/>
    </row>
    <row r="54" spans="1:22" x14ac:dyDescent="0.25">
      <c r="A54" s="467"/>
      <c r="B54" s="485"/>
      <c r="C54" s="340">
        <f>'5- Identificación de Riesgos'!D54</f>
        <v>0</v>
      </c>
      <c r="D54" s="186"/>
      <c r="E54" s="186"/>
      <c r="F54" s="178"/>
      <c r="G54" s="178"/>
      <c r="H54" s="178"/>
      <c r="I54" s="178"/>
      <c r="J54" s="182">
        <f t="shared" si="7"/>
        <v>0</v>
      </c>
      <c r="K54" s="557"/>
      <c r="L54" s="485">
        <f>'5- Identificación de Riesgos'!I55</f>
        <v>0</v>
      </c>
      <c r="M54" s="200"/>
      <c r="N54" s="178"/>
      <c r="O54" s="178"/>
      <c r="P54" s="178"/>
      <c r="Q54" s="178"/>
      <c r="R54" s="182">
        <f t="shared" si="9"/>
        <v>0</v>
      </c>
      <c r="S54" s="557"/>
      <c r="T54" s="482"/>
      <c r="U54" s="485"/>
      <c r="V54" s="488"/>
    </row>
    <row r="55" spans="1:22" ht="15" customHeight="1" x14ac:dyDescent="0.25">
      <c r="A55" s="467"/>
      <c r="B55" s="485"/>
      <c r="C55" s="340">
        <f>'5- Identificación de Riesgos'!D55</f>
        <v>0</v>
      </c>
      <c r="D55" s="186"/>
      <c r="E55" s="196"/>
      <c r="F55" s="178"/>
      <c r="G55" s="178"/>
      <c r="H55" s="178"/>
      <c r="I55" s="178"/>
      <c r="J55" s="182">
        <f t="shared" si="7"/>
        <v>0</v>
      </c>
      <c r="K55" s="557"/>
      <c r="L55" s="485"/>
      <c r="M55" s="200"/>
      <c r="N55" s="178"/>
      <c r="O55" s="178"/>
      <c r="P55" s="178"/>
      <c r="Q55" s="178"/>
      <c r="R55" s="182">
        <f t="shared" si="9"/>
        <v>0</v>
      </c>
      <c r="S55" s="557"/>
      <c r="T55" s="482"/>
      <c r="U55" s="485"/>
      <c r="V55" s="488"/>
    </row>
    <row r="56" spans="1:22" ht="30" customHeight="1" x14ac:dyDescent="0.25">
      <c r="A56" s="467"/>
      <c r="B56" s="485"/>
      <c r="C56" s="340">
        <f>'5- Identificación de Riesgos'!D56</f>
        <v>0</v>
      </c>
      <c r="D56" s="186"/>
      <c r="E56" s="196"/>
      <c r="F56" s="178"/>
      <c r="G56" s="178"/>
      <c r="H56" s="178"/>
      <c r="I56" s="178"/>
      <c r="J56" s="182">
        <f t="shared" si="7"/>
        <v>0</v>
      </c>
      <c r="K56" s="557"/>
      <c r="L56" s="485">
        <f>'5- Identificación de Riesgos'!I57</f>
        <v>0</v>
      </c>
      <c r="M56" s="200"/>
      <c r="N56" s="178"/>
      <c r="O56" s="178"/>
      <c r="P56" s="178"/>
      <c r="Q56" s="178"/>
      <c r="R56" s="182">
        <f t="shared" si="9"/>
        <v>0</v>
      </c>
      <c r="S56" s="557"/>
      <c r="T56" s="482"/>
      <c r="U56" s="485"/>
      <c r="V56" s="488"/>
    </row>
    <row r="57" spans="1:22" x14ac:dyDescent="0.25">
      <c r="A57" s="467"/>
      <c r="B57" s="485"/>
      <c r="C57" s="340">
        <f>'5- Identificación de Riesgos'!D57</f>
        <v>0</v>
      </c>
      <c r="D57" s="186"/>
      <c r="E57" s="196"/>
      <c r="F57" s="178"/>
      <c r="G57" s="178"/>
      <c r="H57" s="178"/>
      <c r="I57" s="178"/>
      <c r="J57" s="182">
        <f t="shared" si="7"/>
        <v>0</v>
      </c>
      <c r="K57" s="557"/>
      <c r="L57" s="485"/>
      <c r="M57" s="200"/>
      <c r="N57" s="178"/>
      <c r="O57" s="178"/>
      <c r="P57" s="178"/>
      <c r="Q57" s="178"/>
      <c r="R57" s="182">
        <f t="shared" si="9"/>
        <v>0</v>
      </c>
      <c r="S57" s="557"/>
      <c r="T57" s="482"/>
      <c r="U57" s="485"/>
      <c r="V57" s="488"/>
    </row>
    <row r="58" spans="1:22" ht="30" customHeight="1" x14ac:dyDescent="0.25">
      <c r="A58" s="467"/>
      <c r="B58" s="485"/>
      <c r="C58" s="340">
        <f>'5- Identificación de Riesgos'!D58</f>
        <v>0</v>
      </c>
      <c r="D58" s="186"/>
      <c r="E58" s="196"/>
      <c r="F58" s="178"/>
      <c r="G58" s="178"/>
      <c r="H58" s="178"/>
      <c r="I58" s="178"/>
      <c r="J58" s="182">
        <f t="shared" si="7"/>
        <v>0</v>
      </c>
      <c r="K58" s="557"/>
      <c r="L58" s="485">
        <f>'5- Identificación de Riesgos'!I59</f>
        <v>0</v>
      </c>
      <c r="M58" s="200"/>
      <c r="N58" s="178"/>
      <c r="O58" s="178"/>
      <c r="P58" s="178"/>
      <c r="Q58" s="178"/>
      <c r="R58" s="182">
        <f t="shared" si="9"/>
        <v>0</v>
      </c>
      <c r="S58" s="557"/>
      <c r="T58" s="482"/>
      <c r="U58" s="485"/>
      <c r="V58" s="488"/>
    </row>
    <row r="59" spans="1:22" ht="15.75" thickBot="1" x14ac:dyDescent="0.3">
      <c r="A59" s="468"/>
      <c r="B59" s="486"/>
      <c r="C59" s="340">
        <f>'5- Identificación de Riesgos'!D59</f>
        <v>0</v>
      </c>
      <c r="D59" s="188"/>
      <c r="E59" s="199"/>
      <c r="F59" s="179"/>
      <c r="G59" s="179"/>
      <c r="H59" s="179"/>
      <c r="I59" s="179"/>
      <c r="J59" s="183">
        <f t="shared" si="7"/>
        <v>0</v>
      </c>
      <c r="K59" s="558"/>
      <c r="L59" s="486"/>
      <c r="M59" s="201"/>
      <c r="N59" s="179"/>
      <c r="O59" s="179"/>
      <c r="P59" s="179"/>
      <c r="Q59" s="179"/>
      <c r="R59" s="183">
        <f t="shared" si="9"/>
        <v>0</v>
      </c>
      <c r="S59" s="558"/>
      <c r="T59" s="483"/>
      <c r="U59" s="486"/>
      <c r="V59" s="489"/>
    </row>
    <row r="60" spans="1:22" ht="97.5" customHeight="1" thickBot="1" x14ac:dyDescent="0.3">
      <c r="A60" s="584">
        <v>6</v>
      </c>
      <c r="B60" s="484" t="str">
        <f>'5- Identificación de Riesgos'!B60</f>
        <v xml:space="preserve">Afectaciones ambientales </v>
      </c>
      <c r="C60" s="339" t="str">
        <f>'5- Identificación de Riesgos'!D60</f>
        <v xml:space="preserve">1. Falta de socialización del Acuerdo PSAA14-10160. </v>
      </c>
      <c r="D60" s="176"/>
      <c r="E60" s="194" t="s">
        <v>409</v>
      </c>
      <c r="F60" s="180"/>
      <c r="G60" s="180"/>
      <c r="H60" s="180"/>
      <c r="I60" s="180"/>
      <c r="J60" s="181">
        <f t="shared" ref="J60:J79" si="11">COUNTIF(F60:I60,"SI")/4</f>
        <v>0</v>
      </c>
      <c r="K60" s="585">
        <f>AVERAGE(J60:J69)</f>
        <v>0</v>
      </c>
      <c r="L60" s="475" t="str">
        <f>'5- Identificación de Riesgos'!I60</f>
        <v>Afectación Ambiental</v>
      </c>
      <c r="N60" s="180"/>
      <c r="O60" s="180"/>
      <c r="P60" s="180"/>
      <c r="Q60" s="180"/>
      <c r="R60" s="181">
        <f t="shared" ref="R60:R79" si="12">SUM(COUNTIF(N60,"SI")*25%,COUNTIF(O60,"SI")*40%,COUNTIF(P60,"SI")*25%,COUNTIF(Q60,"SI")*10%)</f>
        <v>0</v>
      </c>
      <c r="S60" s="585">
        <f t="shared" ref="S60" si="13">AVERAGE(R60:R69)</f>
        <v>0</v>
      </c>
      <c r="T60" s="481" t="str">
        <f>CONCATENATE(INDEX('8- Políticas de Administración '!$B$6:$F$10,MATCH(ROUND(IF((RIGHT('5- Identificación de Riesgos'!H60,1)-'6- Valoración Controles'!K60)&lt;1,1,(RIGHT('5- Identificación de Riesgos'!H60,1)-'6- Valoración Controles'!K60)),0),'8- Políticas de Administración '!$F$6:$F$10,0),1)," - ",ROUND(IF((RIGHT('5- Identificación de Riesgos'!H60,1)-'6- Valoración Controles'!K60)&lt;1,1,(RIGHT('5- Identificación de Riesgos'!H60,1)-'6- Valoración Controles'!K60)),0))</f>
        <v>Alta - 4</v>
      </c>
      <c r="U60" s="494" t="str">
        <f>CONCATENATE(INDEX('8- Políticas de Administración '!$B$17:$F$21,MATCH(ROUND(IF((RIGHT('5- Identificación de Riesgos'!M60,1)-'6- Valoración Controles'!S60)&lt;1,1,(RIGHT('5- Identificación de Riesgos'!M60,1)-'6- Valoración Controles'!S60)),0),'8- Políticas de Administración '!$F$17:$F$21,0),1)," - ",ROUND(IF((RIGHT('5- Identificación de Riesgos'!M60,1)-'6- Valoración Controles'!S60)&lt;1,1,(RIGHT('5- Identificación de Riesgos'!M60,1)-'6- Valoración Controles'!S60)),0))</f>
        <v>Menor - 2</v>
      </c>
      <c r="V60" s="487" t="str">
        <f>CONCATENATE(VLOOKUP((LEFT(T60,LEN(T60)-4)&amp;LEFT(U60,LEN(U60)-4)),'9- Matriz de Calor '!$D$18:$E$42,2,0)," - ",RIGHT(T60,1)*RIGHT(U60,1))</f>
        <v>Moderado - 8</v>
      </c>
    </row>
    <row r="61" spans="1:22" ht="65.25" customHeight="1" x14ac:dyDescent="0.25">
      <c r="A61" s="554"/>
      <c r="B61" s="485"/>
      <c r="C61" s="195" t="str">
        <f>'5- Identificación de Riesgos'!D61</f>
        <v>2.Baja participación de los funcionarios y servidores judiciales en las actividades de formación en el Sistema de Gestión Ambiental</v>
      </c>
      <c r="D61" s="186"/>
      <c r="E61" s="196"/>
      <c r="F61" s="178"/>
      <c r="G61" s="178"/>
      <c r="H61" s="178"/>
      <c r="I61" s="178"/>
      <c r="J61" s="182">
        <f t="shared" si="11"/>
        <v>0</v>
      </c>
      <c r="K61" s="557"/>
      <c r="L61" s="494"/>
      <c r="M61" s="194"/>
      <c r="N61" s="178"/>
      <c r="O61" s="178"/>
      <c r="P61" s="178"/>
      <c r="Q61" s="178"/>
      <c r="R61" s="182">
        <f t="shared" si="12"/>
        <v>0</v>
      </c>
      <c r="S61" s="557"/>
      <c r="T61" s="482"/>
      <c r="U61" s="485"/>
      <c r="V61" s="488"/>
    </row>
    <row r="62" spans="1:22" ht="45" customHeight="1" x14ac:dyDescent="0.25">
      <c r="A62" s="554"/>
      <c r="B62" s="485"/>
      <c r="C62" s="195" t="str">
        <f>'5- Identificación de Riesgos'!D62</f>
        <v>3.  Poco compromiso en la aplicabilidad y formación de la cultura ambiental</v>
      </c>
      <c r="D62" s="186"/>
      <c r="E62" s="196"/>
      <c r="F62" s="178"/>
      <c r="G62" s="178"/>
      <c r="H62" s="178"/>
      <c r="I62" s="178"/>
      <c r="J62" s="182">
        <f t="shared" si="11"/>
        <v>0</v>
      </c>
      <c r="K62" s="557"/>
      <c r="L62" s="485">
        <f>'5- Identificación de Riesgos'!I62</f>
        <v>0</v>
      </c>
      <c r="M62" s="200"/>
      <c r="N62" s="178"/>
      <c r="O62" s="178"/>
      <c r="P62" s="178"/>
      <c r="Q62" s="178"/>
      <c r="R62" s="182">
        <f t="shared" si="12"/>
        <v>0</v>
      </c>
      <c r="S62" s="557"/>
      <c r="T62" s="482"/>
      <c r="U62" s="485"/>
      <c r="V62" s="488"/>
    </row>
    <row r="63" spans="1:22" ht="45" customHeight="1" x14ac:dyDescent="0.25">
      <c r="A63" s="554"/>
      <c r="B63" s="485"/>
      <c r="C63" s="195" t="str">
        <f>'5- Identificación de Riesgos'!D63</f>
        <v>4. Carencia del liderazgo en el Sistema de Gestión Ambiental</v>
      </c>
      <c r="D63" s="186"/>
      <c r="E63" s="196"/>
      <c r="F63" s="178"/>
      <c r="G63" s="178"/>
      <c r="H63" s="178"/>
      <c r="I63" s="178"/>
      <c r="J63" s="182">
        <f t="shared" si="11"/>
        <v>0</v>
      </c>
      <c r="K63" s="557"/>
      <c r="L63" s="485"/>
      <c r="M63" s="200"/>
      <c r="N63" s="178"/>
      <c r="O63" s="178"/>
      <c r="P63" s="178"/>
      <c r="Q63" s="178"/>
      <c r="R63" s="182">
        <f t="shared" si="12"/>
        <v>0</v>
      </c>
      <c r="S63" s="557"/>
      <c r="T63" s="482"/>
      <c r="U63" s="485"/>
      <c r="V63" s="488"/>
    </row>
    <row r="64" spans="1:22" x14ac:dyDescent="0.25">
      <c r="A64" s="554"/>
      <c r="B64" s="485"/>
      <c r="C64" s="195">
        <f>'5- Identificación de Riesgos'!D64</f>
        <v>0</v>
      </c>
      <c r="D64" s="186"/>
      <c r="E64" s="186"/>
      <c r="F64" s="178"/>
      <c r="G64" s="178"/>
      <c r="H64" s="178"/>
      <c r="I64" s="178"/>
      <c r="J64" s="182">
        <f t="shared" si="11"/>
        <v>0</v>
      </c>
      <c r="K64" s="557"/>
      <c r="L64" s="485">
        <f>'5- Identificación de Riesgos'!I64</f>
        <v>0</v>
      </c>
      <c r="M64" s="200"/>
      <c r="N64" s="178"/>
      <c r="O64" s="178"/>
      <c r="P64" s="178"/>
      <c r="Q64" s="178"/>
      <c r="R64" s="182">
        <f t="shared" si="12"/>
        <v>0</v>
      </c>
      <c r="S64" s="557"/>
      <c r="T64" s="482"/>
      <c r="U64" s="485"/>
      <c r="V64" s="488"/>
    </row>
    <row r="65" spans="1:22" x14ac:dyDescent="0.25">
      <c r="A65" s="554"/>
      <c r="B65" s="485"/>
      <c r="C65" s="195">
        <f>'5- Identificación de Riesgos'!D65</f>
        <v>0</v>
      </c>
      <c r="D65" s="186"/>
      <c r="E65" s="196"/>
      <c r="F65" s="178"/>
      <c r="G65" s="178"/>
      <c r="H65" s="178"/>
      <c r="I65" s="178"/>
      <c r="J65" s="182">
        <f t="shared" si="11"/>
        <v>0</v>
      </c>
      <c r="K65" s="557"/>
      <c r="L65" s="485"/>
      <c r="M65" s="200"/>
      <c r="N65" s="178"/>
      <c r="O65" s="178"/>
      <c r="P65" s="178"/>
      <c r="Q65" s="178"/>
      <c r="R65" s="182">
        <f t="shared" si="12"/>
        <v>0</v>
      </c>
      <c r="S65" s="557"/>
      <c r="T65" s="482"/>
      <c r="U65" s="485"/>
      <c r="V65" s="488"/>
    </row>
    <row r="66" spans="1:22" x14ac:dyDescent="0.25">
      <c r="A66" s="554"/>
      <c r="B66" s="485"/>
      <c r="C66" s="195">
        <f>'5- Identificación de Riesgos'!D66</f>
        <v>0</v>
      </c>
      <c r="D66" s="186"/>
      <c r="E66" s="196"/>
      <c r="F66" s="178"/>
      <c r="G66" s="178"/>
      <c r="H66" s="178"/>
      <c r="I66" s="178"/>
      <c r="J66" s="182">
        <f t="shared" si="11"/>
        <v>0</v>
      </c>
      <c r="K66" s="557"/>
      <c r="L66" s="485">
        <f>'5- Identificación de Riesgos'!I66</f>
        <v>0</v>
      </c>
      <c r="M66" s="200"/>
      <c r="N66" s="178"/>
      <c r="O66" s="178"/>
      <c r="P66" s="178"/>
      <c r="Q66" s="178"/>
      <c r="R66" s="182">
        <f t="shared" si="12"/>
        <v>0</v>
      </c>
      <c r="S66" s="557"/>
      <c r="T66" s="482"/>
      <c r="U66" s="485"/>
      <c r="V66" s="488"/>
    </row>
    <row r="67" spans="1:22" x14ac:dyDescent="0.25">
      <c r="A67" s="554"/>
      <c r="B67" s="485"/>
      <c r="C67" s="195">
        <f>'5- Identificación de Riesgos'!D67</f>
        <v>0</v>
      </c>
      <c r="D67" s="186"/>
      <c r="E67" s="196"/>
      <c r="F67" s="178"/>
      <c r="G67" s="178"/>
      <c r="H67" s="178"/>
      <c r="I67" s="178"/>
      <c r="J67" s="182">
        <f t="shared" si="11"/>
        <v>0</v>
      </c>
      <c r="K67" s="557"/>
      <c r="L67" s="485"/>
      <c r="M67" s="200"/>
      <c r="N67" s="178"/>
      <c r="O67" s="178"/>
      <c r="P67" s="178"/>
      <c r="Q67" s="178"/>
      <c r="R67" s="182">
        <f t="shared" si="12"/>
        <v>0</v>
      </c>
      <c r="S67" s="557"/>
      <c r="T67" s="482"/>
      <c r="U67" s="485"/>
      <c r="V67" s="488"/>
    </row>
    <row r="68" spans="1:22" x14ac:dyDescent="0.25">
      <c r="A68" s="554"/>
      <c r="B68" s="485"/>
      <c r="C68" s="195">
        <f>'5- Identificación de Riesgos'!D68</f>
        <v>0</v>
      </c>
      <c r="D68" s="186"/>
      <c r="E68" s="196"/>
      <c r="F68" s="178"/>
      <c r="G68" s="178"/>
      <c r="H68" s="178"/>
      <c r="I68" s="178"/>
      <c r="J68" s="182">
        <f t="shared" si="11"/>
        <v>0</v>
      </c>
      <c r="K68" s="557"/>
      <c r="L68" s="485">
        <f>'5- Identificación de Riesgos'!I68</f>
        <v>0</v>
      </c>
      <c r="M68" s="200"/>
      <c r="N68" s="178"/>
      <c r="O68" s="178"/>
      <c r="P68" s="178"/>
      <c r="Q68" s="178"/>
      <c r="R68" s="182">
        <f t="shared" si="12"/>
        <v>0</v>
      </c>
      <c r="S68" s="557"/>
      <c r="T68" s="482"/>
      <c r="U68" s="485"/>
      <c r="V68" s="488"/>
    </row>
    <row r="69" spans="1:22" x14ac:dyDescent="0.25">
      <c r="A69" s="555"/>
      <c r="B69" s="486"/>
      <c r="C69" s="340">
        <f>'5- Identificación de Riesgos'!D69</f>
        <v>0</v>
      </c>
      <c r="D69" s="188"/>
      <c r="E69" s="199"/>
      <c r="F69" s="179"/>
      <c r="G69" s="179"/>
      <c r="H69" s="179"/>
      <c r="I69" s="179"/>
      <c r="J69" s="183">
        <f t="shared" si="11"/>
        <v>0</v>
      </c>
      <c r="K69" s="558"/>
      <c r="L69" s="486"/>
      <c r="M69" s="201"/>
      <c r="N69" s="179"/>
      <c r="O69" s="179"/>
      <c r="P69" s="179"/>
      <c r="Q69" s="179"/>
      <c r="R69" s="183">
        <f t="shared" si="12"/>
        <v>0</v>
      </c>
      <c r="S69" s="558"/>
      <c r="T69" s="483"/>
      <c r="U69" s="486"/>
      <c r="V69" s="489"/>
    </row>
    <row r="70" spans="1:22" ht="92.25" customHeight="1" x14ac:dyDescent="0.25">
      <c r="A70" s="593">
        <v>7</v>
      </c>
      <c r="B70" s="475" t="str">
        <f>'5- Identificación de Riesgos'!B70</f>
        <v xml:space="preserve">Recibir dádivas o beneficios a nombre propio o de terceros para expedir documentos  sin el lleno de requisitos legales o con datos falsos. </v>
      </c>
      <c r="C70" s="339" t="str">
        <f>'5- Identificación de Riesgos'!D70</f>
        <v xml:space="preserve">1. Insuficientes programas de capacitación para la toma de conciencia debido al desconocimiento de la ley antisoborno (ISO 37001:2017) y   de los  valores y principios propios de la entidad.
</v>
      </c>
      <c r="D70" s="343"/>
      <c r="E70" s="344" t="s">
        <v>410</v>
      </c>
      <c r="F70" s="180"/>
      <c r="G70" s="180"/>
      <c r="H70" s="180"/>
      <c r="I70" s="180"/>
      <c r="J70" s="181">
        <f t="shared" si="11"/>
        <v>0</v>
      </c>
      <c r="K70" s="596">
        <f>AVERAGE(J70:J79)</f>
        <v>0</v>
      </c>
      <c r="L70" s="475" t="str">
        <f>'5- Identificación de Riesgos'!I70</f>
        <v>Afectación de reputacion,imagén,  credibilidad, satisfacción de usuarios y PI</v>
      </c>
      <c r="M70" s="194"/>
      <c r="N70" s="180"/>
      <c r="O70" s="180"/>
      <c r="P70" s="180"/>
      <c r="Q70" s="180"/>
      <c r="R70" s="181">
        <f t="shared" si="12"/>
        <v>0</v>
      </c>
      <c r="S70" s="596">
        <f t="shared" ref="S70" si="14">AVERAGE(R70:R79)</f>
        <v>0</v>
      </c>
      <c r="T70" s="586" t="str">
        <f>CONCATENATE(INDEX('8- Políticas de Administración '!$B$6:$F$10,MATCH(ROUND(IF((RIGHT('5- Identificación de Riesgos'!H70,1)-'6- Valoración Controles'!K70)&lt;1,1,(RIGHT('5- Identificación de Riesgos'!H70,1)-'6- Valoración Controles'!K70)),0),'8- Políticas de Administración '!$F$6:$F$10,0),1)," - ",ROUND(IF((RIGHT('5- Identificación de Riesgos'!H70,1)-'6- Valoración Controles'!K70)&lt;1,1,(RIGHT('5- Identificación de Riesgos'!H70,1)-'6- Valoración Controles'!K70)),0))</f>
        <v>Media - 3</v>
      </c>
      <c r="U70" s="475" t="str">
        <f>CONCATENATE(INDEX('8- Políticas de Administración '!$B$17:$F$21,MATCH(ROUND(IF((RIGHT('5- Identificación de Riesgos'!M70,1)-'6- Valoración Controles'!S70)&lt;1,1,(RIGHT('5- Identificación de Riesgos'!M70,1)-'6- Valoración Controles'!S70)),0),'8- Políticas de Administración '!$F$17:$F$21,0),1)," - ",ROUND(IF((RIGHT('5- Identificación de Riesgos'!M70,1)-'6- Valoración Controles'!S70)&lt;1,1,(RIGHT('5- Identificación de Riesgos'!M70,1)-'6- Valoración Controles'!S70)),0))</f>
        <v>Moderado - 3</v>
      </c>
      <c r="V70" s="589" t="str">
        <f>CONCATENATE(VLOOKUP((LEFT(T70,LEN(T70)-4)&amp;LEFT(U70,LEN(U70)-4)),'9- Matriz de Calor '!$D$18:$E$42,2,0)," - ",RIGHT(T70,1)*RIGHT(U70,1))</f>
        <v>Moderado - 9</v>
      </c>
    </row>
    <row r="71" spans="1:22" ht="45" customHeight="1" x14ac:dyDescent="0.25">
      <c r="A71" s="594"/>
      <c r="B71" s="476"/>
      <c r="C71" s="195" t="str">
        <f>'5- Identificación de Riesgos'!D71</f>
        <v xml:space="preserve">2. Desconocimiento del Código de Etica y Buen Gobierno.    
</v>
      </c>
      <c r="D71" s="186"/>
      <c r="E71" s="196"/>
      <c r="F71" s="178"/>
      <c r="G71" s="178"/>
      <c r="H71" s="178"/>
      <c r="I71" s="178"/>
      <c r="J71" s="182">
        <f t="shared" si="11"/>
        <v>0</v>
      </c>
      <c r="K71" s="597"/>
      <c r="L71" s="494"/>
      <c r="M71" s="194"/>
      <c r="N71" s="178"/>
      <c r="O71" s="178"/>
      <c r="P71" s="178"/>
      <c r="Q71" s="178"/>
      <c r="R71" s="182">
        <f t="shared" si="12"/>
        <v>0</v>
      </c>
      <c r="S71" s="597"/>
      <c r="T71" s="587"/>
      <c r="U71" s="476"/>
      <c r="V71" s="590"/>
    </row>
    <row r="72" spans="1:22" ht="30" customHeight="1" x14ac:dyDescent="0.25">
      <c r="A72" s="594"/>
      <c r="B72" s="476"/>
      <c r="C72" s="195">
        <f>'5- Identificación de Riesgos'!D72</f>
        <v>0</v>
      </c>
      <c r="D72" s="186"/>
      <c r="E72" s="186"/>
      <c r="F72" s="178"/>
      <c r="G72" s="178"/>
      <c r="H72" s="178"/>
      <c r="I72" s="178"/>
      <c r="J72" s="182">
        <f t="shared" si="11"/>
        <v>0</v>
      </c>
      <c r="K72" s="597"/>
      <c r="L72" s="592">
        <f>'5- Identificación de Riesgos'!I72</f>
        <v>0</v>
      </c>
      <c r="M72" s="200"/>
      <c r="N72" s="178"/>
      <c r="O72" s="178"/>
      <c r="P72" s="178"/>
      <c r="Q72" s="178"/>
      <c r="R72" s="182">
        <f t="shared" si="12"/>
        <v>0</v>
      </c>
      <c r="S72" s="597"/>
      <c r="T72" s="587"/>
      <c r="U72" s="476"/>
      <c r="V72" s="590"/>
    </row>
    <row r="73" spans="1:22" x14ac:dyDescent="0.25">
      <c r="A73" s="594"/>
      <c r="B73" s="476"/>
      <c r="C73" s="195">
        <f>'5- Identificación de Riesgos'!D73</f>
        <v>0</v>
      </c>
      <c r="D73" s="186"/>
      <c r="E73" s="196"/>
      <c r="F73" s="178"/>
      <c r="G73" s="178"/>
      <c r="H73" s="178"/>
      <c r="I73" s="178"/>
      <c r="J73" s="182">
        <f t="shared" si="11"/>
        <v>0</v>
      </c>
      <c r="K73" s="597"/>
      <c r="L73" s="494"/>
      <c r="M73" s="200"/>
      <c r="N73" s="178"/>
      <c r="O73" s="178"/>
      <c r="P73" s="178"/>
      <c r="Q73" s="178"/>
      <c r="R73" s="182">
        <f t="shared" si="12"/>
        <v>0</v>
      </c>
      <c r="S73" s="597"/>
      <c r="T73" s="587"/>
      <c r="U73" s="476"/>
      <c r="V73" s="590"/>
    </row>
    <row r="74" spans="1:22" x14ac:dyDescent="0.25">
      <c r="A74" s="594"/>
      <c r="B74" s="476"/>
      <c r="C74" s="195">
        <f>'5- Identificación de Riesgos'!D74</f>
        <v>0</v>
      </c>
      <c r="D74" s="186"/>
      <c r="E74" s="196"/>
      <c r="F74" s="178"/>
      <c r="G74" s="178"/>
      <c r="H74" s="178"/>
      <c r="I74" s="178"/>
      <c r="J74" s="182">
        <f t="shared" si="11"/>
        <v>0</v>
      </c>
      <c r="K74" s="597"/>
      <c r="L74" s="592">
        <f>'5- Identificación de Riesgos'!I76</f>
        <v>0</v>
      </c>
      <c r="M74" s="200"/>
      <c r="N74" s="178"/>
      <c r="O74" s="178"/>
      <c r="P74" s="178"/>
      <c r="Q74" s="178"/>
      <c r="R74" s="182">
        <f t="shared" si="12"/>
        <v>0</v>
      </c>
      <c r="S74" s="597"/>
      <c r="T74" s="587"/>
      <c r="U74" s="476"/>
      <c r="V74" s="590"/>
    </row>
    <row r="75" spans="1:22" x14ac:dyDescent="0.25">
      <c r="A75" s="594"/>
      <c r="B75" s="476"/>
      <c r="C75" s="195">
        <f>'5- Identificación de Riesgos'!D75</f>
        <v>0</v>
      </c>
      <c r="D75" s="186"/>
      <c r="E75" s="196"/>
      <c r="F75" s="178"/>
      <c r="G75" s="178"/>
      <c r="H75" s="178"/>
      <c r="I75" s="178"/>
      <c r="J75" s="182">
        <f t="shared" si="11"/>
        <v>0</v>
      </c>
      <c r="K75" s="597"/>
      <c r="L75" s="494"/>
      <c r="M75" s="200"/>
      <c r="N75" s="178"/>
      <c r="O75" s="178"/>
      <c r="P75" s="178"/>
      <c r="Q75" s="178"/>
      <c r="R75" s="182">
        <f t="shared" si="12"/>
        <v>0</v>
      </c>
      <c r="S75" s="597"/>
      <c r="T75" s="587"/>
      <c r="U75" s="476"/>
      <c r="V75" s="590"/>
    </row>
    <row r="76" spans="1:22" x14ac:dyDescent="0.25">
      <c r="A76" s="594"/>
      <c r="B76" s="476"/>
      <c r="C76" s="195">
        <f>'5- Identificación de Riesgos'!D76</f>
        <v>0</v>
      </c>
      <c r="D76" s="186"/>
      <c r="E76" s="196"/>
      <c r="F76" s="178"/>
      <c r="G76" s="178"/>
      <c r="H76" s="178"/>
      <c r="I76" s="178"/>
      <c r="J76" s="182"/>
      <c r="K76" s="597"/>
      <c r="L76" s="219"/>
      <c r="M76" s="200"/>
      <c r="N76" s="178"/>
      <c r="O76" s="178"/>
      <c r="P76" s="178"/>
      <c r="Q76" s="178"/>
      <c r="R76" s="182"/>
      <c r="S76" s="597"/>
      <c r="T76" s="587"/>
      <c r="U76" s="476"/>
      <c r="V76" s="590"/>
    </row>
    <row r="77" spans="1:22" x14ac:dyDescent="0.25">
      <c r="A77" s="594"/>
      <c r="B77" s="476"/>
      <c r="C77" s="195">
        <f>'5- Identificación de Riesgos'!D77</f>
        <v>0</v>
      </c>
      <c r="D77" s="186"/>
      <c r="E77" s="196"/>
      <c r="F77" s="178"/>
      <c r="G77" s="178"/>
      <c r="H77" s="178"/>
      <c r="I77" s="178"/>
      <c r="J77" s="182"/>
      <c r="K77" s="597"/>
      <c r="L77" s="219"/>
      <c r="M77" s="200"/>
      <c r="N77" s="178"/>
      <c r="O77" s="178"/>
      <c r="P77" s="178"/>
      <c r="Q77" s="178"/>
      <c r="R77" s="182"/>
      <c r="S77" s="597"/>
      <c r="T77" s="587"/>
      <c r="U77" s="476"/>
      <c r="V77" s="590"/>
    </row>
    <row r="78" spans="1:22" x14ac:dyDescent="0.25">
      <c r="A78" s="594"/>
      <c r="B78" s="476"/>
      <c r="C78" s="195">
        <f>'5- Identificación de Riesgos'!D78</f>
        <v>0</v>
      </c>
      <c r="D78" s="186"/>
      <c r="E78" s="196"/>
      <c r="F78" s="178"/>
      <c r="G78" s="178"/>
      <c r="H78" s="178"/>
      <c r="I78" s="178"/>
      <c r="J78" s="182">
        <f t="shared" si="11"/>
        <v>0</v>
      </c>
      <c r="K78" s="597"/>
      <c r="L78" s="592">
        <f>'5- Identificación de Riesgos'!I78</f>
        <v>0</v>
      </c>
      <c r="M78" s="200"/>
      <c r="N78" s="178"/>
      <c r="O78" s="178"/>
      <c r="P78" s="178"/>
      <c r="Q78" s="178"/>
      <c r="R78" s="182">
        <f t="shared" si="12"/>
        <v>0</v>
      </c>
      <c r="S78" s="597"/>
      <c r="T78" s="587"/>
      <c r="U78" s="476"/>
      <c r="V78" s="590"/>
    </row>
    <row r="79" spans="1:22" ht="15.75" customHeight="1" thickBot="1" x14ac:dyDescent="0.3">
      <c r="A79" s="595"/>
      <c r="B79" s="477"/>
      <c r="C79" s="195">
        <f>'5- Identificación de Riesgos'!D79</f>
        <v>0</v>
      </c>
      <c r="D79" s="188"/>
      <c r="E79" s="199"/>
      <c r="F79" s="179"/>
      <c r="G79" s="179"/>
      <c r="H79" s="179"/>
      <c r="I79" s="179"/>
      <c r="J79" s="183">
        <f t="shared" si="11"/>
        <v>0</v>
      </c>
      <c r="K79" s="598"/>
      <c r="L79" s="477"/>
      <c r="M79" s="201"/>
      <c r="N79" s="179"/>
      <c r="O79" s="179"/>
      <c r="P79" s="179"/>
      <c r="Q79" s="179"/>
      <c r="R79" s="183">
        <f t="shared" si="12"/>
        <v>0</v>
      </c>
      <c r="S79" s="598"/>
      <c r="T79" s="588"/>
      <c r="U79" s="477"/>
      <c r="V79" s="591"/>
    </row>
    <row r="80" spans="1:22" ht="15.75" customHeight="1" x14ac:dyDescent="0.25">
      <c r="A80" s="599">
        <v>8</v>
      </c>
      <c r="B80" s="475" t="str">
        <f>'5- Identificación de Riesgos'!B80</f>
        <v>Posibilidad de interrupción o fallas Tecnológicas en hardware o software</v>
      </c>
      <c r="C80" s="339" t="str">
        <f>'5- Identificación de Riesgos'!D80</f>
        <v xml:space="preserve">Equipos obsoletos </v>
      </c>
      <c r="D80" s="343"/>
      <c r="E80" s="357"/>
      <c r="F80" s="219"/>
      <c r="G80" s="219"/>
      <c r="H80" s="219"/>
      <c r="I80" s="219"/>
      <c r="J80" s="354"/>
      <c r="K80" s="354"/>
      <c r="L80" s="219"/>
      <c r="M80" s="358"/>
      <c r="N80" s="219"/>
      <c r="O80" s="219"/>
      <c r="P80" s="219"/>
      <c r="Q80" s="219"/>
      <c r="R80" s="354"/>
      <c r="S80" s="354"/>
      <c r="T80" s="352"/>
      <c r="U80" s="219"/>
      <c r="V80" s="353"/>
    </row>
    <row r="81" spans="1:22" x14ac:dyDescent="0.25">
      <c r="A81" s="551"/>
      <c r="B81" s="476"/>
      <c r="C81" s="195" t="str">
        <f>'5- Identificación de Riesgos'!D81</f>
        <v>Insuficiente ancho de banda</v>
      </c>
      <c r="D81" s="176"/>
      <c r="F81" s="180"/>
      <c r="G81" s="180"/>
      <c r="H81" s="180"/>
      <c r="I81" s="180"/>
      <c r="J81" s="181">
        <f t="shared" ref="J81:J89" si="15">COUNTIF(F81:I81,"SI")/4</f>
        <v>0</v>
      </c>
      <c r="K81" s="585">
        <f>AVERAGE(J81:J89)</f>
        <v>0</v>
      </c>
      <c r="L81" s="494" t="str">
        <f>'5- Identificación de Riesgos'!I80</f>
        <v>Interrupción o afectación en la prestación del servicio judicial</v>
      </c>
      <c r="M81" s="203"/>
      <c r="N81" s="180"/>
      <c r="O81" s="180"/>
      <c r="P81" s="180"/>
      <c r="Q81" s="180"/>
      <c r="R81" s="181">
        <f t="shared" ref="R81:R89" si="16">SUM(COUNTIF(N81,"SI")*25%,COUNTIF(O81,"SI")*40%,COUNTIF(P81,"SI")*25%,COUNTIF(Q81,"SI")*10%)</f>
        <v>0</v>
      </c>
      <c r="S81" s="585">
        <f>AVERAGE(R81:R89)</f>
        <v>0</v>
      </c>
      <c r="T81" s="481" t="s">
        <v>411</v>
      </c>
      <c r="U81" s="494" t="str">
        <f>CONCATENATE(INDEX('8- Políticas de Administración '!$B$17:$F$21,MATCH(ROUND(IF((RIGHT('5- Identificación de Riesgos'!M80,1)-'6- Valoración Controles'!S81)&lt;1,1,(RIGHT('5- Identificación de Riesgos'!M80,1)-'6- Valoración Controles'!S81)),0),'8- Políticas de Administración '!$F$17:$F$21,0),1)," - ",ROUND(IF((RIGHT('5- Identificación de Riesgos'!M80,1)-'6- Valoración Controles'!S81)&lt;1,1,(RIGHT('5- Identificación de Riesgos'!M80,1)-'6- Valoración Controles'!S81)),0))</f>
        <v>Leve - 1</v>
      </c>
      <c r="V81" s="487" t="str">
        <f>CONCATENATE(VLOOKUP((LEFT(T81,LEN(T81)-4)&amp;LEFT(U81,LEN(U81)-4)),'9- Matriz de Calor '!$D$18:$E$42,2,0)," - ",RIGHT(T81,1)*RIGHT(U81,1))</f>
        <v>Moderado - 3</v>
      </c>
    </row>
    <row r="82" spans="1:22" x14ac:dyDescent="0.25">
      <c r="A82" s="551"/>
      <c r="B82" s="476"/>
      <c r="C82" s="195">
        <f>'5- Identificación de Riesgos'!D82</f>
        <v>0</v>
      </c>
      <c r="D82" s="186"/>
      <c r="E82" s="196"/>
      <c r="F82" s="178"/>
      <c r="G82" s="178"/>
      <c r="H82" s="178"/>
      <c r="I82" s="178"/>
      <c r="J82" s="182">
        <f t="shared" si="15"/>
        <v>0</v>
      </c>
      <c r="K82" s="557"/>
      <c r="L82" s="485"/>
      <c r="M82" s="200"/>
      <c r="N82" s="178"/>
      <c r="O82" s="178"/>
      <c r="P82" s="178"/>
      <c r="Q82" s="178"/>
      <c r="R82" s="182">
        <f t="shared" si="16"/>
        <v>0</v>
      </c>
      <c r="S82" s="557"/>
      <c r="T82" s="482"/>
      <c r="U82" s="485"/>
      <c r="V82" s="488"/>
    </row>
    <row r="83" spans="1:22" x14ac:dyDescent="0.25">
      <c r="A83" s="551"/>
      <c r="B83" s="476"/>
      <c r="C83" s="195">
        <f>'5- Identificación de Riesgos'!D83</f>
        <v>0</v>
      </c>
      <c r="D83" s="186"/>
      <c r="E83" s="196"/>
      <c r="F83" s="178"/>
      <c r="G83" s="178"/>
      <c r="H83" s="178"/>
      <c r="I83" s="178"/>
      <c r="J83" s="182">
        <f t="shared" si="15"/>
        <v>0</v>
      </c>
      <c r="K83" s="557"/>
      <c r="L83" s="485">
        <f>'5- Identificación de Riesgos'!I82</f>
        <v>0</v>
      </c>
      <c r="M83" s="200"/>
      <c r="N83" s="178"/>
      <c r="O83" s="178"/>
      <c r="P83" s="178"/>
      <c r="Q83" s="178"/>
      <c r="R83" s="182">
        <f t="shared" si="16"/>
        <v>0</v>
      </c>
      <c r="S83" s="557"/>
      <c r="T83" s="482"/>
      <c r="U83" s="485"/>
      <c r="V83" s="488"/>
    </row>
    <row r="84" spans="1:22" x14ac:dyDescent="0.25">
      <c r="A84" s="551"/>
      <c r="B84" s="476"/>
      <c r="C84" s="195">
        <f>'5- Identificación de Riesgos'!D84</f>
        <v>0</v>
      </c>
      <c r="D84" s="186"/>
      <c r="E84" s="196"/>
      <c r="F84" s="178"/>
      <c r="G84" s="178"/>
      <c r="H84" s="178"/>
      <c r="I84" s="178"/>
      <c r="J84" s="182">
        <f t="shared" si="15"/>
        <v>0</v>
      </c>
      <c r="K84" s="557"/>
      <c r="L84" s="485"/>
      <c r="M84" s="200"/>
      <c r="N84" s="178"/>
      <c r="O84" s="178"/>
      <c r="P84" s="178"/>
      <c r="Q84" s="178"/>
      <c r="R84" s="182">
        <f t="shared" si="16"/>
        <v>0</v>
      </c>
      <c r="S84" s="557"/>
      <c r="T84" s="482"/>
      <c r="U84" s="485"/>
      <c r="V84" s="488"/>
    </row>
    <row r="85" spans="1:22" x14ac:dyDescent="0.25">
      <c r="A85" s="551"/>
      <c r="B85" s="476"/>
      <c r="C85" s="195">
        <f>'5- Identificación de Riesgos'!D85</f>
        <v>0</v>
      </c>
      <c r="D85" s="186"/>
      <c r="E85" s="186"/>
      <c r="F85" s="178"/>
      <c r="G85" s="178"/>
      <c r="H85" s="178"/>
      <c r="I85" s="178"/>
      <c r="J85" s="182">
        <f t="shared" si="15"/>
        <v>0</v>
      </c>
      <c r="K85" s="557"/>
      <c r="L85" s="485">
        <f>'5- Identificación de Riesgos'!I84</f>
        <v>0</v>
      </c>
      <c r="M85" s="200"/>
      <c r="N85" s="178"/>
      <c r="O85" s="178"/>
      <c r="P85" s="178"/>
      <c r="Q85" s="178"/>
      <c r="R85" s="182">
        <f t="shared" si="16"/>
        <v>0</v>
      </c>
      <c r="S85" s="557"/>
      <c r="T85" s="482"/>
      <c r="U85" s="485"/>
      <c r="V85" s="488"/>
    </row>
    <row r="86" spans="1:22" ht="15.75" thickBot="1" x14ac:dyDescent="0.3">
      <c r="A86" s="551"/>
      <c r="B86" s="476"/>
      <c r="C86" s="195">
        <f>'5- Identificación de Riesgos'!D86</f>
        <v>0</v>
      </c>
      <c r="D86" s="186"/>
      <c r="E86" s="196"/>
      <c r="F86" s="178"/>
      <c r="G86" s="178"/>
      <c r="H86" s="178"/>
      <c r="I86" s="178"/>
      <c r="J86" s="182">
        <f t="shared" si="15"/>
        <v>0</v>
      </c>
      <c r="K86" s="557"/>
      <c r="L86" s="485"/>
      <c r="M86" s="200"/>
      <c r="N86" s="178"/>
      <c r="O86" s="178"/>
      <c r="P86" s="178"/>
      <c r="Q86" s="178"/>
      <c r="R86" s="182">
        <f t="shared" si="16"/>
        <v>0</v>
      </c>
      <c r="S86" s="557"/>
      <c r="T86" s="482"/>
      <c r="U86" s="485"/>
      <c r="V86" s="488"/>
    </row>
    <row r="87" spans="1:22" x14ac:dyDescent="0.25">
      <c r="A87" s="551"/>
      <c r="B87" s="476"/>
      <c r="C87" s="195">
        <f>'5- Identificación de Riesgos'!D87</f>
        <v>0</v>
      </c>
      <c r="D87" s="193">
        <f>'5- Identificación de Riesgos'!E86</f>
        <v>0</v>
      </c>
      <c r="E87" s="196"/>
      <c r="F87" s="178"/>
      <c r="G87" s="178"/>
      <c r="H87" s="178"/>
      <c r="I87" s="178"/>
      <c r="J87" s="182">
        <f t="shared" si="15"/>
        <v>0</v>
      </c>
      <c r="K87" s="557"/>
      <c r="L87" s="485">
        <f>'5- Identificación de Riesgos'!I86</f>
        <v>0</v>
      </c>
      <c r="M87" s="200"/>
      <c r="N87" s="178"/>
      <c r="O87" s="178"/>
      <c r="P87" s="178"/>
      <c r="Q87" s="178"/>
      <c r="R87" s="182">
        <f t="shared" si="16"/>
        <v>0</v>
      </c>
      <c r="S87" s="557"/>
      <c r="T87" s="482"/>
      <c r="U87" s="485"/>
      <c r="V87" s="488"/>
    </row>
    <row r="88" spans="1:22" x14ac:dyDescent="0.25">
      <c r="A88" s="551"/>
      <c r="B88" s="476"/>
      <c r="C88" s="195">
        <f>'5- Identificación de Riesgos'!D88</f>
        <v>0</v>
      </c>
      <c r="D88" s="186"/>
      <c r="E88" s="196"/>
      <c r="F88" s="178"/>
      <c r="G88" s="178"/>
      <c r="H88" s="178"/>
      <c r="I88" s="178"/>
      <c r="J88" s="182">
        <f t="shared" si="15"/>
        <v>0</v>
      </c>
      <c r="K88" s="557"/>
      <c r="L88" s="485"/>
      <c r="M88" s="200"/>
      <c r="N88" s="178"/>
      <c r="O88" s="178"/>
      <c r="P88" s="178"/>
      <c r="Q88" s="178"/>
      <c r="R88" s="182">
        <f t="shared" si="16"/>
        <v>0</v>
      </c>
      <c r="S88" s="557"/>
      <c r="T88" s="482"/>
      <c r="U88" s="485"/>
      <c r="V88" s="488"/>
    </row>
    <row r="89" spans="1:22" x14ac:dyDescent="0.25">
      <c r="A89" s="552"/>
      <c r="B89" s="494"/>
      <c r="C89" s="195">
        <f>'5- Identificación de Riesgos'!D89</f>
        <v>0</v>
      </c>
      <c r="D89" s="186"/>
      <c r="E89" s="196"/>
      <c r="F89" s="178"/>
      <c r="G89" s="178"/>
      <c r="H89" s="178"/>
      <c r="I89" s="178"/>
      <c r="J89" s="182">
        <f t="shared" si="15"/>
        <v>0</v>
      </c>
      <c r="K89" s="557"/>
      <c r="L89" s="178">
        <f>'5- Identificación de Riesgos'!I88</f>
        <v>0</v>
      </c>
      <c r="M89" s="200"/>
      <c r="N89" s="178"/>
      <c r="O89" s="178"/>
      <c r="P89" s="178"/>
      <c r="Q89" s="178"/>
      <c r="R89" s="182">
        <f t="shared" si="16"/>
        <v>0</v>
      </c>
      <c r="S89" s="557"/>
      <c r="T89" s="482"/>
      <c r="U89" s="485"/>
      <c r="V89" s="488"/>
    </row>
  </sheetData>
  <mergeCells count="112">
    <mergeCell ref="A80:A89"/>
    <mergeCell ref="T81:T89"/>
    <mergeCell ref="U81:U89"/>
    <mergeCell ref="V81:V89"/>
    <mergeCell ref="L83:L84"/>
    <mergeCell ref="L85:L86"/>
    <mergeCell ref="L87:L88"/>
    <mergeCell ref="K81:K89"/>
    <mergeCell ref="L81:L82"/>
    <mergeCell ref="S81:S89"/>
    <mergeCell ref="B80:B89"/>
    <mergeCell ref="T50:T59"/>
    <mergeCell ref="U50:U59"/>
    <mergeCell ref="V50:V59"/>
    <mergeCell ref="L52:L53"/>
    <mergeCell ref="L54:L55"/>
    <mergeCell ref="L56:L57"/>
    <mergeCell ref="L58:L59"/>
    <mergeCell ref="A50:A59"/>
    <mergeCell ref="B50:B59"/>
    <mergeCell ref="K50:K59"/>
    <mergeCell ref="L50:L51"/>
    <mergeCell ref="S50:S59"/>
    <mergeCell ref="T40:T49"/>
    <mergeCell ref="U40:U49"/>
    <mergeCell ref="V40:V49"/>
    <mergeCell ref="L42:L43"/>
    <mergeCell ref="L44:L45"/>
    <mergeCell ref="L46:L47"/>
    <mergeCell ref="L48:L49"/>
    <mergeCell ref="A40:A49"/>
    <mergeCell ref="B40:B49"/>
    <mergeCell ref="K40:K49"/>
    <mergeCell ref="L40:L41"/>
    <mergeCell ref="S40:S49"/>
    <mergeCell ref="T30:T39"/>
    <mergeCell ref="U30:U39"/>
    <mergeCell ref="V30:V39"/>
    <mergeCell ref="L32:L33"/>
    <mergeCell ref="L34:L35"/>
    <mergeCell ref="L36:L37"/>
    <mergeCell ref="L38:L39"/>
    <mergeCell ref="A30:A39"/>
    <mergeCell ref="B30:B39"/>
    <mergeCell ref="K30:K39"/>
    <mergeCell ref="L30:L31"/>
    <mergeCell ref="S30:S39"/>
    <mergeCell ref="T70:T79"/>
    <mergeCell ref="U70:U79"/>
    <mergeCell ref="V70:V79"/>
    <mergeCell ref="L72:L73"/>
    <mergeCell ref="L74:L75"/>
    <mergeCell ref="L78:L79"/>
    <mergeCell ref="A70:A79"/>
    <mergeCell ref="B70:B79"/>
    <mergeCell ref="K70:K79"/>
    <mergeCell ref="L70:L71"/>
    <mergeCell ref="S70:S79"/>
    <mergeCell ref="T60:T69"/>
    <mergeCell ref="U60:U69"/>
    <mergeCell ref="V60:V69"/>
    <mergeCell ref="L62:L63"/>
    <mergeCell ref="L64:L65"/>
    <mergeCell ref="L66:L67"/>
    <mergeCell ref="L68:L69"/>
    <mergeCell ref="A60:A69"/>
    <mergeCell ref="B60:B69"/>
    <mergeCell ref="K60:K69"/>
    <mergeCell ref="L60:L61"/>
    <mergeCell ref="S60:S69"/>
    <mergeCell ref="E1:V3"/>
    <mergeCell ref="A1:C3"/>
    <mergeCell ref="T7:V7"/>
    <mergeCell ref="D7:R7"/>
    <mergeCell ref="A8:A9"/>
    <mergeCell ref="B8:B9"/>
    <mergeCell ref="C8:C9"/>
    <mergeCell ref="D8:D9"/>
    <mergeCell ref="E8:E9"/>
    <mergeCell ref="F8:K8"/>
    <mergeCell ref="L8:S8"/>
    <mergeCell ref="A5:B5"/>
    <mergeCell ref="A6:B6"/>
    <mergeCell ref="A7:C7"/>
    <mergeCell ref="A4:B4"/>
    <mergeCell ref="C4:V4"/>
    <mergeCell ref="V20:V29"/>
    <mergeCell ref="T20:T29"/>
    <mergeCell ref="U20:U29"/>
    <mergeCell ref="B20:B29"/>
    <mergeCell ref="K20:K29"/>
    <mergeCell ref="L20:L21"/>
    <mergeCell ref="L22:L23"/>
    <mergeCell ref="L24:L25"/>
    <mergeCell ref="C5:V5"/>
    <mergeCell ref="C6:V6"/>
    <mergeCell ref="S10:S19"/>
    <mergeCell ref="T10:T19"/>
    <mergeCell ref="U10:U19"/>
    <mergeCell ref="V10:V19"/>
    <mergeCell ref="L12:L13"/>
    <mergeCell ref="K10:K19"/>
    <mergeCell ref="A10:A19"/>
    <mergeCell ref="B10:B19"/>
    <mergeCell ref="L10:L11"/>
    <mergeCell ref="L14:L15"/>
    <mergeCell ref="L16:L17"/>
    <mergeCell ref="L18:L19"/>
    <mergeCell ref="S20:S29"/>
    <mergeCell ref="A20:A29"/>
    <mergeCell ref="L26:L27"/>
    <mergeCell ref="L28:L29"/>
  </mergeCells>
  <conditionalFormatting sqref="T10 T20 T30 T40">
    <cfRule type="cellIs" dxfId="473" priority="203" operator="between">
      <formula>0</formula>
      <formula>2</formula>
    </cfRule>
    <cfRule type="containsText" dxfId="472" priority="185" operator="containsText" text="Alta">
      <formula>NOT(ISERROR(SEARCH("Alta",T10)))</formula>
    </cfRule>
    <cfRule type="containsText" dxfId="471" priority="183" operator="containsText" text="Muy Alta">
      <formula>NOT(ISERROR(SEARCH("Muy Alta",T10)))</formula>
    </cfRule>
    <cfRule type="containsText" dxfId="470" priority="182" operator="containsText" text="Baja">
      <formula>NOT(ISERROR(SEARCH("Baja",T10)))</formula>
    </cfRule>
    <cfRule type="containsText" dxfId="469" priority="181" operator="containsText" text="Muy Baja">
      <formula>NOT(ISERROR(SEARCH("Muy Baja",T10)))</formula>
    </cfRule>
    <cfRule type="containsText" dxfId="468" priority="187" operator="containsText" text="Media">
      <formula>NOT(ISERROR(SEARCH("Media",T10)))</formula>
    </cfRule>
    <cfRule type="containsText" dxfId="467" priority="191" operator="containsText" text="Muy Baja">
      <formula>NOT(ISERROR(SEARCH("Muy Baja",T10)))</formula>
    </cfRule>
    <cfRule type="containsText" dxfId="466" priority="190" operator="containsText" text="Baja">
      <formula>NOT(ISERROR(SEARCH("Baja",T10)))</formula>
    </cfRule>
    <cfRule type="containsText" dxfId="465" priority="195" operator="containsText" text="Muy bajo">
      <formula>NOT(ISERROR(SEARCH("Muy bajo",T10)))</formula>
    </cfRule>
    <cfRule type="containsText" dxfId="464" priority="189" operator="containsText" text="Muy Baja">
      <formula>NOT(ISERROR(SEARCH("Muy Baja",T10)))</formula>
    </cfRule>
    <cfRule type="containsText" dxfId="463" priority="188" operator="containsText" text="Media">
      <formula>NOT(ISERROR(SEARCH("Media",T10)))</formula>
    </cfRule>
    <cfRule type="containsText" dxfId="462" priority="186" operator="containsText" text="Media">
      <formula>NOT(ISERROR(SEARCH("Media",T10)))</formula>
    </cfRule>
    <cfRule type="containsText" dxfId="461" priority="192" operator="containsText" text="Muy Baja">
      <formula>NOT(ISERROR(SEARCH("Muy Baja",T10)))</formula>
    </cfRule>
    <cfRule type="containsText" dxfId="460" priority="193" operator="containsText" text="Muy Baja">
      <formula>NOT(ISERROR(SEARCH("Muy Baja",T10)))</formula>
    </cfRule>
    <cfRule type="containsText" dxfId="459" priority="194" operator="containsText" text="Muy Baja'Tabla probabilidad'!">
      <formula>NOT(ISERROR(SEARCH("Muy Baja'Tabla probabilidad'!",T10)))</formula>
    </cfRule>
    <cfRule type="containsText" dxfId="458" priority="196" operator="containsText" text="Alta">
      <formula>NOT(ISERROR(SEARCH("Alta",T10)))</formula>
    </cfRule>
    <cfRule type="containsText" dxfId="457" priority="197" operator="containsText" text="Media">
      <formula>NOT(ISERROR(SEARCH("Media",T10)))</formula>
    </cfRule>
    <cfRule type="containsText" dxfId="456" priority="198" operator="containsText" text="Baja">
      <formula>NOT(ISERROR(SEARCH("Baja",T10)))</formula>
    </cfRule>
    <cfRule type="containsText" dxfId="455" priority="199" operator="containsText" text="Muy baja">
      <formula>NOT(ISERROR(SEARCH("Muy baja",T10)))</formula>
    </cfRule>
    <cfRule type="cellIs" dxfId="452" priority="202" operator="between">
      <formula>1</formula>
      <formula>2</formula>
    </cfRule>
  </conditionalFormatting>
  <conditionalFormatting sqref="T50">
    <cfRule type="containsText" dxfId="451" priority="23" operator="containsText" text="Muy Baja">
      <formula>NOT(ISERROR(SEARCH("Muy Baja",T50)))</formula>
    </cfRule>
    <cfRule type="containsText" dxfId="450" priority="24" operator="containsText" text="Muy Baja'Tabla probabilidad'!">
      <formula>NOT(ISERROR(SEARCH("Muy Baja'Tabla probabilidad'!",T50)))</formula>
    </cfRule>
    <cfRule type="containsText" dxfId="449" priority="25" operator="containsText" text="Muy bajo">
      <formula>NOT(ISERROR(SEARCH("Muy bajo",T50)))</formula>
    </cfRule>
    <cfRule type="containsText" dxfId="448" priority="26" operator="containsText" text="Alta">
      <formula>NOT(ISERROR(SEARCH("Alta",T50)))</formula>
    </cfRule>
    <cfRule type="containsText" dxfId="447" priority="27" operator="containsText" text="Media">
      <formula>NOT(ISERROR(SEARCH("Media",T50)))</formula>
    </cfRule>
    <cfRule type="containsText" dxfId="446" priority="28" operator="containsText" text="Baja">
      <formula>NOT(ISERROR(SEARCH("Baja",T50)))</formula>
    </cfRule>
    <cfRule type="containsText" dxfId="445" priority="29" operator="containsText" text="Muy baja">
      <formula>NOT(ISERROR(SEARCH("Muy baja",T50)))</formula>
    </cfRule>
    <cfRule type="cellIs" dxfId="442" priority="32" operator="between">
      <formula>1</formula>
      <formula>2</formula>
    </cfRule>
    <cfRule type="cellIs" dxfId="441" priority="33" operator="between">
      <formula>0</formula>
      <formula>2</formula>
    </cfRule>
    <cfRule type="containsText" dxfId="440" priority="18" operator="containsText" text="Media">
      <formula>NOT(ISERROR(SEARCH("Media",T50)))</formula>
    </cfRule>
    <cfRule type="containsText" dxfId="439" priority="11" operator="containsText" text="Muy Baja">
      <formula>NOT(ISERROR(SEARCH("Muy Baja",T50)))</formula>
    </cfRule>
    <cfRule type="containsText" dxfId="438" priority="12" operator="containsText" text="Baja">
      <formula>NOT(ISERROR(SEARCH("Baja",T50)))</formula>
    </cfRule>
    <cfRule type="containsText" dxfId="437" priority="13" operator="containsText" text="Muy Alta">
      <formula>NOT(ISERROR(SEARCH("Muy Alta",T50)))</formula>
    </cfRule>
    <cfRule type="containsText" dxfId="436" priority="15" operator="containsText" text="Alta">
      <formula>NOT(ISERROR(SEARCH("Alta",T50)))</formula>
    </cfRule>
    <cfRule type="containsText" dxfId="435" priority="16" operator="containsText" text="Media">
      <formula>NOT(ISERROR(SEARCH("Media",T50)))</formula>
    </cfRule>
    <cfRule type="containsText" dxfId="434" priority="17" operator="containsText" text="Media">
      <formula>NOT(ISERROR(SEARCH("Media",T50)))</formula>
    </cfRule>
    <cfRule type="containsText" dxfId="433" priority="19" operator="containsText" text="Muy Baja">
      <formula>NOT(ISERROR(SEARCH("Muy Baja",T50)))</formula>
    </cfRule>
    <cfRule type="containsText" dxfId="432" priority="20" operator="containsText" text="Baja">
      <formula>NOT(ISERROR(SEARCH("Baja",T50)))</formula>
    </cfRule>
    <cfRule type="containsText" dxfId="431" priority="21" operator="containsText" text="Muy Baja">
      <formula>NOT(ISERROR(SEARCH("Muy Baja",T50)))</formula>
    </cfRule>
    <cfRule type="containsText" dxfId="430" priority="22" operator="containsText" text="Muy Baja">
      <formula>NOT(ISERROR(SEARCH("Muy Baja",T50)))</formula>
    </cfRule>
  </conditionalFormatting>
  <conditionalFormatting sqref="T60">
    <cfRule type="containsText" dxfId="429" priority="121" operator="containsText" text="Media">
      <formula>NOT(ISERROR(SEARCH("Media",T60)))</formula>
    </cfRule>
    <cfRule type="containsText" dxfId="428" priority="118" operator="containsText" text="Muy Alta">
      <formula>NOT(ISERROR(SEARCH("Muy Alta",T60)))</formula>
    </cfRule>
    <cfRule type="containsText" dxfId="427" priority="117" operator="containsText" text="Baja">
      <formula>NOT(ISERROR(SEARCH("Baja",T60)))</formula>
    </cfRule>
    <cfRule type="containsText" dxfId="426" priority="116" operator="containsText" text="Muy Baja">
      <formula>NOT(ISERROR(SEARCH("Muy Baja",T60)))</formula>
    </cfRule>
    <cfRule type="containsText" dxfId="425" priority="120" operator="containsText" text="Alta">
      <formula>NOT(ISERROR(SEARCH("Alta",T60)))</formula>
    </cfRule>
    <cfRule type="containsText" dxfId="424" priority="133" operator="containsText" text="Baja">
      <formula>NOT(ISERROR(SEARCH("Baja",T60)))</formula>
    </cfRule>
    <cfRule type="containsText" dxfId="422" priority="134" operator="containsText" text="Muy baja">
      <formula>NOT(ISERROR(SEARCH("Muy baja",T60)))</formula>
    </cfRule>
    <cfRule type="cellIs" dxfId="420" priority="137" operator="between">
      <formula>1</formula>
      <formula>2</formula>
    </cfRule>
    <cfRule type="containsText" dxfId="419" priority="131" operator="containsText" text="Alta">
      <formula>NOT(ISERROR(SEARCH("Alta",T60)))</formula>
    </cfRule>
    <cfRule type="containsText" dxfId="418" priority="130" operator="containsText" text="Muy bajo">
      <formula>NOT(ISERROR(SEARCH("Muy bajo",T60)))</formula>
    </cfRule>
    <cfRule type="containsText" dxfId="417" priority="129" operator="containsText" text="Muy Baja'Tabla probabilidad'!">
      <formula>NOT(ISERROR(SEARCH("Muy Baja'Tabla probabilidad'!",T60)))</formula>
    </cfRule>
    <cfRule type="containsText" dxfId="416" priority="132" operator="containsText" text="Media">
      <formula>NOT(ISERROR(SEARCH("Media",T60)))</formula>
    </cfRule>
    <cfRule type="containsText" dxfId="415" priority="128" operator="containsText" text="Muy Baja">
      <formula>NOT(ISERROR(SEARCH("Muy Baja",T60)))</formula>
    </cfRule>
    <cfRule type="containsText" dxfId="414" priority="127" operator="containsText" text="Muy Baja">
      <formula>NOT(ISERROR(SEARCH("Muy Baja",T60)))</formula>
    </cfRule>
    <cfRule type="containsText" dxfId="413" priority="126" operator="containsText" text="Muy Baja">
      <formula>NOT(ISERROR(SEARCH("Muy Baja",T60)))</formula>
    </cfRule>
    <cfRule type="containsText" dxfId="412" priority="125" operator="containsText" text="Baja">
      <formula>NOT(ISERROR(SEARCH("Baja",T60)))</formula>
    </cfRule>
    <cfRule type="containsText" dxfId="411" priority="124" operator="containsText" text="Muy Baja">
      <formula>NOT(ISERROR(SEARCH("Muy Baja",T60)))</formula>
    </cfRule>
    <cfRule type="containsText" dxfId="410" priority="123" operator="containsText" text="Media">
      <formula>NOT(ISERROR(SEARCH("Media",T60)))</formula>
    </cfRule>
    <cfRule type="containsText" dxfId="409" priority="122" operator="containsText" text="Media">
      <formula>NOT(ISERROR(SEARCH("Media",T60)))</formula>
    </cfRule>
    <cfRule type="cellIs" dxfId="408" priority="138" operator="between">
      <formula>0</formula>
      <formula>2</formula>
    </cfRule>
  </conditionalFormatting>
  <conditionalFormatting sqref="T70 T81">
    <cfRule type="containsText" dxfId="406" priority="54" operator="containsText" text="Alta">
      <formula>NOT(ISERROR(SEARCH("Alta",T70)))</formula>
    </cfRule>
    <cfRule type="cellIs" dxfId="405" priority="71" operator="between">
      <formula>1</formula>
      <formula>2</formula>
    </cfRule>
    <cfRule type="cellIs" dxfId="404" priority="72" operator="between">
      <formula>0</formula>
      <formula>2</formula>
    </cfRule>
    <cfRule type="containsText" dxfId="402" priority="50" operator="containsText" text="Muy Baja">
      <formula>NOT(ISERROR(SEARCH("Muy Baja",T70)))</formula>
    </cfRule>
    <cfRule type="containsText" dxfId="401" priority="51" operator="containsText" text="Baja">
      <formula>NOT(ISERROR(SEARCH("Baja",T70)))</formula>
    </cfRule>
    <cfRule type="containsText" dxfId="400" priority="52" operator="containsText" text="Muy Alta">
      <formula>NOT(ISERROR(SEARCH("Muy Alta",T70)))</formula>
    </cfRule>
    <cfRule type="containsText" dxfId="399" priority="55" operator="containsText" text="Media">
      <formula>NOT(ISERROR(SEARCH("Media",T70)))</formula>
    </cfRule>
    <cfRule type="containsText" dxfId="398" priority="56" operator="containsText" text="Media">
      <formula>NOT(ISERROR(SEARCH("Media",T70)))</formula>
    </cfRule>
    <cfRule type="containsText" dxfId="397" priority="57" operator="containsText" text="Media">
      <formula>NOT(ISERROR(SEARCH("Media",T70)))</formula>
    </cfRule>
    <cfRule type="containsText" dxfId="396" priority="58" operator="containsText" text="Muy Baja">
      <formula>NOT(ISERROR(SEARCH("Muy Baja",T70)))</formula>
    </cfRule>
    <cfRule type="containsText" dxfId="395" priority="59" operator="containsText" text="Baja">
      <formula>NOT(ISERROR(SEARCH("Baja",T70)))</formula>
    </cfRule>
    <cfRule type="containsText" dxfId="394" priority="60" operator="containsText" text="Muy Baja">
      <formula>NOT(ISERROR(SEARCH("Muy Baja",T70)))</formula>
    </cfRule>
    <cfRule type="containsText" dxfId="393" priority="61" operator="containsText" text="Muy Baja">
      <formula>NOT(ISERROR(SEARCH("Muy Baja",T70)))</formula>
    </cfRule>
    <cfRule type="containsText" dxfId="392" priority="62" operator="containsText" text="Muy Baja">
      <formula>NOT(ISERROR(SEARCH("Muy Baja",T70)))</formula>
    </cfRule>
    <cfRule type="containsText" dxfId="391" priority="63" operator="containsText" text="Muy Baja'Tabla probabilidad'!">
      <formula>NOT(ISERROR(SEARCH("Muy Baja'Tabla probabilidad'!",T70)))</formula>
    </cfRule>
    <cfRule type="containsText" dxfId="390" priority="64" operator="containsText" text="Muy bajo">
      <formula>NOT(ISERROR(SEARCH("Muy bajo",T70)))</formula>
    </cfRule>
    <cfRule type="containsText" dxfId="389" priority="65" operator="containsText" text="Alta">
      <formula>NOT(ISERROR(SEARCH("Alta",T70)))</formula>
    </cfRule>
    <cfRule type="containsText" dxfId="388" priority="66" operator="containsText" text="Media">
      <formula>NOT(ISERROR(SEARCH("Media",T70)))</formula>
    </cfRule>
    <cfRule type="containsText" dxfId="387" priority="67" operator="containsText" text="Baja">
      <formula>NOT(ISERROR(SEARCH("Baja",T70)))</formula>
    </cfRule>
    <cfRule type="containsText" dxfId="386" priority="68" operator="containsText" text="Muy baja">
      <formula>NOT(ISERROR(SEARCH("Muy baja",T70)))</formula>
    </cfRule>
  </conditionalFormatting>
  <conditionalFormatting sqref="U10 U20 U30">
    <cfRule type="containsText" dxfId="385" priority="175" operator="containsText" text="Catastrófico">
      <formula>NOT(ISERROR(SEARCH("Catastrófico",U10)))</formula>
    </cfRule>
    <cfRule type="containsText" dxfId="384" priority="176" operator="containsText" text="Mayor">
      <formula>NOT(ISERROR(SEARCH("Mayor",U10)))</formula>
    </cfRule>
    <cfRule type="containsText" dxfId="383" priority="180" operator="containsText" text="Leve">
      <formula>NOT(ISERROR(SEARCH("Leve",U10)))</formula>
    </cfRule>
    <cfRule type="containsText" dxfId="382" priority="177" operator="containsText" text="Alta">
      <formula>NOT(ISERROR(SEARCH("Alta",U10)))</formula>
    </cfRule>
    <cfRule type="containsText" dxfId="381" priority="178" operator="containsText" text="Moderado">
      <formula>NOT(ISERROR(SEARCH("Moderado",U10)))</formula>
    </cfRule>
    <cfRule type="containsText" dxfId="380" priority="179" operator="containsText" text="Menor">
      <formula>NOT(ISERROR(SEARCH("Menor",U10)))</formula>
    </cfRule>
  </conditionalFormatting>
  <conditionalFormatting sqref="U40">
    <cfRule type="containsText" dxfId="379" priority="37" operator="containsText" text="Moderado">
      <formula>NOT(ISERROR(SEARCH("Moderado",U40)))</formula>
    </cfRule>
    <cfRule type="containsText" dxfId="378" priority="39" operator="containsText" text="Leve">
      <formula>NOT(ISERROR(SEARCH("Leve",U40)))</formula>
    </cfRule>
    <cfRule type="containsText" dxfId="377" priority="38" operator="containsText" text="Menor">
      <formula>NOT(ISERROR(SEARCH("Menor",U40)))</formula>
    </cfRule>
    <cfRule type="containsText" dxfId="376" priority="36" operator="containsText" text="Alta">
      <formula>NOT(ISERROR(SEARCH("Alta",U40)))</formula>
    </cfRule>
    <cfRule type="containsText" dxfId="375" priority="35" operator="containsText" text="Mayor">
      <formula>NOT(ISERROR(SEARCH("Mayor",U40)))</formula>
    </cfRule>
    <cfRule type="containsText" dxfId="374" priority="34" operator="containsText" text="Catastrófico">
      <formula>NOT(ISERROR(SEARCH("Catastrófico",U40)))</formula>
    </cfRule>
  </conditionalFormatting>
  <conditionalFormatting sqref="U50">
    <cfRule type="containsText" dxfId="373" priority="7" operator="containsText" text="Alta">
      <formula>NOT(ISERROR(SEARCH("Alta",U50)))</formula>
    </cfRule>
    <cfRule type="containsText" dxfId="372" priority="6" operator="containsText" text="Mayor">
      <formula>NOT(ISERROR(SEARCH("Mayor",U50)))</formula>
    </cfRule>
    <cfRule type="containsText" dxfId="371" priority="5" operator="containsText" text="Catastrófico">
      <formula>NOT(ISERROR(SEARCH("Catastrófico",U50)))</formula>
    </cfRule>
    <cfRule type="containsText" dxfId="370" priority="10" operator="containsText" text="Leve">
      <formula>NOT(ISERROR(SEARCH("Leve",U50)))</formula>
    </cfRule>
    <cfRule type="containsText" dxfId="369" priority="9" operator="containsText" text="Menor">
      <formula>NOT(ISERROR(SEARCH("Menor",U50)))</formula>
    </cfRule>
    <cfRule type="containsText" dxfId="368" priority="8" operator="containsText" text="Moderado">
      <formula>NOT(ISERROR(SEARCH("Moderado",U50)))</formula>
    </cfRule>
  </conditionalFormatting>
  <conditionalFormatting sqref="U60">
    <cfRule type="containsText" dxfId="367" priority="110" operator="containsText" text="Catastrófico">
      <formula>NOT(ISERROR(SEARCH("Catastrófico",U60)))</formula>
    </cfRule>
    <cfRule type="containsText" dxfId="366" priority="111" operator="containsText" text="Mayor">
      <formula>NOT(ISERROR(SEARCH("Mayor",U60)))</formula>
    </cfRule>
    <cfRule type="containsText" dxfId="365" priority="112" operator="containsText" text="Alta">
      <formula>NOT(ISERROR(SEARCH("Alta",U60)))</formula>
    </cfRule>
    <cfRule type="containsText" dxfId="364" priority="113" operator="containsText" text="Moderado">
      <formula>NOT(ISERROR(SEARCH("Moderado",U60)))</formula>
    </cfRule>
    <cfRule type="containsText" dxfId="363" priority="114" operator="containsText" text="Menor">
      <formula>NOT(ISERROR(SEARCH("Menor",U60)))</formula>
    </cfRule>
    <cfRule type="containsText" dxfId="362" priority="115" operator="containsText" text="Leve">
      <formula>NOT(ISERROR(SEARCH("Leve",U60)))</formula>
    </cfRule>
  </conditionalFormatting>
  <conditionalFormatting sqref="U70 U81">
    <cfRule type="containsText" dxfId="361" priority="49" operator="containsText" text="Leve">
      <formula>NOT(ISERROR(SEARCH("Leve",U70)))</formula>
    </cfRule>
    <cfRule type="containsText" dxfId="360" priority="48" operator="containsText" text="Menor">
      <formula>NOT(ISERROR(SEARCH("Menor",U70)))</formula>
    </cfRule>
    <cfRule type="containsText" dxfId="359" priority="47" operator="containsText" text="Moderado">
      <formula>NOT(ISERROR(SEARCH("Moderado",U70)))</formula>
    </cfRule>
    <cfRule type="containsText" dxfId="358" priority="46" operator="containsText" text="Alta">
      <formula>NOT(ISERROR(SEARCH("Alta",U70)))</formula>
    </cfRule>
    <cfRule type="containsText" dxfId="357" priority="45" operator="containsText" text="Mayor">
      <formula>NOT(ISERROR(SEARCH("Mayor",U70)))</formula>
    </cfRule>
    <cfRule type="containsText" dxfId="356" priority="44" operator="containsText" text="Catastrófico">
      <formula>NOT(ISERROR(SEARCH("Catastrófico",U70)))</formula>
    </cfRule>
  </conditionalFormatting>
  <conditionalFormatting sqref="V10 V20 V30 V40">
    <cfRule type="containsText" dxfId="355" priority="139" operator="containsText" text="Extremo">
      <formula>NOT(ISERROR(SEARCH("Extremo",V10)))</formula>
    </cfRule>
    <cfRule type="containsText" dxfId="354" priority="140" operator="containsText" text="Alto">
      <formula>NOT(ISERROR(SEARCH("Alto",V10)))</formula>
    </cfRule>
    <cfRule type="containsText" dxfId="353" priority="141" operator="containsText" text="Bajo">
      <formula>NOT(ISERROR(SEARCH("Bajo",V10)))</formula>
    </cfRule>
    <cfRule type="containsText" dxfId="352" priority="142" operator="containsText" text="Moderado">
      <formula>NOT(ISERROR(SEARCH("Moderado",V10)))</formula>
    </cfRule>
  </conditionalFormatting>
  <conditionalFormatting sqref="V50">
    <cfRule type="containsText" dxfId="351" priority="1" operator="containsText" text="Extremo">
      <formula>NOT(ISERROR(SEARCH("Extremo",V50)))</formula>
    </cfRule>
    <cfRule type="containsText" dxfId="350" priority="4" operator="containsText" text="Moderado">
      <formula>NOT(ISERROR(SEARCH("Moderado",V50)))</formula>
    </cfRule>
    <cfRule type="containsText" dxfId="349" priority="3" operator="containsText" text="Bajo">
      <formula>NOT(ISERROR(SEARCH("Bajo",V50)))</formula>
    </cfRule>
    <cfRule type="containsText" dxfId="348" priority="2" operator="containsText" text="Alto">
      <formula>NOT(ISERROR(SEARCH("Alto",V50)))</formula>
    </cfRule>
  </conditionalFormatting>
  <conditionalFormatting sqref="V60">
    <cfRule type="containsText" dxfId="347" priority="107" operator="containsText" text="Alto">
      <formula>NOT(ISERROR(SEARCH("Alto",V60)))</formula>
    </cfRule>
    <cfRule type="containsText" dxfId="346" priority="108" operator="containsText" text="Bajo">
      <formula>NOT(ISERROR(SEARCH("Bajo",V60)))</formula>
    </cfRule>
    <cfRule type="containsText" dxfId="345" priority="109" operator="containsText" text="Moderado">
      <formula>NOT(ISERROR(SEARCH("Moderado",V60)))</formula>
    </cfRule>
    <cfRule type="containsText" dxfId="344" priority="106" operator="containsText" text="Extremo">
      <formula>NOT(ISERROR(SEARCH("Extremo",V60)))</formula>
    </cfRule>
  </conditionalFormatting>
  <conditionalFormatting sqref="V70 V81">
    <cfRule type="containsText" dxfId="343" priority="41" operator="containsText" text="Alto">
      <formula>NOT(ISERROR(SEARCH("Alto",V70)))</formula>
    </cfRule>
    <cfRule type="containsText" dxfId="342" priority="40" operator="containsText" text="Extremo">
      <formula>NOT(ISERROR(SEARCH("Extremo",V70)))</formula>
    </cfRule>
    <cfRule type="containsText" dxfId="341" priority="42" operator="containsText" text="Bajo">
      <formula>NOT(ISERROR(SEARCH("Bajo",V70)))</formula>
    </cfRule>
    <cfRule type="containsText" dxfId="340" priority="43" operator="containsText" text="Moderado">
      <formula>NOT(ISERROR(SEARCH("Moderado",V70)))</formula>
    </cfRule>
  </conditionalFormatting>
  <dataValidations count="2">
    <dataValidation allowBlank="1" showInputMessage="1" showErrorMessage="1" prompt="Enunciar cuál es el control" sqref="E63 E65:E68 M70:M71 E73:E78 M53 M34 M10:M14 E43 E45:E48 E55:E58 M50 M61 E84 E86:E89 E10:E20 E25:E28 M23:M24 E22:E23 E60:E61 E30:E31 M30 E33:E38 E40:E41 M40:M41 E50:E53 E82 E70:E71" xr:uid="{00000000-0002-0000-0500-000000000000}"/>
    <dataValidation type="list" allowBlank="1" showInputMessage="1" showErrorMessage="1" sqref="F10:I89 N10:Q89" xr:uid="{00000000-0002-0000-0500-000001000000}">
      <formula1>"SI,NO"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32" fitToHeight="0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00" operator="containsText" id="{877E8953-578D-45F2-A4D3-A91A39387986}">
            <xm:f>NOT(ISERROR(SEARCH('8- Políticas de Administración '!$B$5,T10)))</xm:f>
            <xm:f>'8- Políticas de Administración '!$B$5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201" operator="containsText" id="{5790250D-E3CC-4EBD-835F-F5F4C0703B76}">
            <xm:f>NOT(ISERROR(SEARCH('8- Políticas de Administración '!$B$5,T10)))</xm:f>
            <xm:f>'8- Políticas de Administración '!$B$5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T10 T20 T30 T40</xm:sqref>
        </x14:conditionalFormatting>
        <x14:conditionalFormatting xmlns:xm="http://schemas.microsoft.com/office/excel/2006/main">
          <x14:cfRule type="containsText" priority="30" operator="containsText" id="{50F14DD6-3D02-4C1D-9570-D05513D91626}">
            <xm:f>NOT(ISERROR(SEARCH('8- Políticas de Administración '!$B$5,T50)))</xm:f>
            <xm:f>'8- Políticas de Administración '!$B$5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31" operator="containsText" id="{65F21C7D-592C-44BF-81C3-52072D1EDA53}">
            <xm:f>NOT(ISERROR(SEARCH('8- Políticas de Administración '!$B$5,T50)))</xm:f>
            <xm:f>'8- Políticas de Administración '!$B$5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T50</xm:sqref>
        </x14:conditionalFormatting>
        <x14:conditionalFormatting xmlns:xm="http://schemas.microsoft.com/office/excel/2006/main">
          <x14:cfRule type="containsText" priority="135" operator="containsText" id="{100F4986-33B0-4860-A4AB-9E68809E436B}">
            <xm:f>NOT(ISERROR(SEARCH('8- Políticas de Administración '!$B$5,T60)))</xm:f>
            <xm:f>'8- Políticas de Administración '!$B$5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6" operator="containsText" id="{4BADD0CC-C22A-4901-8F58-FEA0762D5F06}">
            <xm:f>NOT(ISERROR(SEARCH('8- Políticas de Administración '!$B$5,T60)))</xm:f>
            <xm:f>'8- Políticas de Administración '!$B$5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T60</xm:sqref>
        </x14:conditionalFormatting>
        <x14:conditionalFormatting xmlns:xm="http://schemas.microsoft.com/office/excel/2006/main">
          <x14:cfRule type="containsText" priority="69" operator="containsText" id="{F9EC571B-0798-43AB-B7C3-390EFFF11CFB}">
            <xm:f>NOT(ISERROR(SEARCH('8- Políticas de Administración '!$B$5,T70)))</xm:f>
            <xm:f>'8- Políticas de Administración '!$B$5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70" operator="containsText" id="{418478EF-CFD8-429A-87BA-37215A77735C}">
            <xm:f>NOT(ISERROR(SEARCH('8- Políticas de Administración '!$B$5,T70)))</xm:f>
            <xm:f>'8- Políticas de Administración '!$B$5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T70 T81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-0.249977111117893"/>
    <pageSetUpPr fitToPage="1"/>
  </sheetPr>
  <dimension ref="A1:JI89"/>
  <sheetViews>
    <sheetView showGridLines="0" topLeftCell="A6" zoomScale="70" zoomScaleNormal="70" zoomScalePageLayoutView="70" workbookViewId="0">
      <pane ySplit="4" topLeftCell="A26" activePane="bottomLeft" state="frozen"/>
      <selection activeCell="A6" sqref="A6"/>
      <selection pane="bottomLeft" activeCell="P25" sqref="P25"/>
    </sheetView>
  </sheetViews>
  <sheetFormatPr baseColWidth="10" defaultColWidth="11.42578125" defaultRowHeight="15" x14ac:dyDescent="0.25"/>
  <cols>
    <col min="1" max="1" width="5.42578125" customWidth="1"/>
    <col min="2" max="2" width="25.28515625" customWidth="1"/>
    <col min="3" max="3" width="48.5703125" customWidth="1"/>
    <col min="4" max="4" width="25.28515625" hidden="1" customWidth="1"/>
    <col min="5" max="5" width="43" hidden="1" customWidth="1"/>
    <col min="6" max="6" width="20.28515625" customWidth="1"/>
    <col min="7" max="7" width="18.5703125" customWidth="1"/>
    <col min="8" max="8" width="22.7109375" customWidth="1"/>
    <col min="9" max="9" width="2.140625" style="2" customWidth="1"/>
    <col min="10" max="10" width="18.28515625" customWidth="1"/>
    <col min="11" max="11" width="16.7109375" customWidth="1"/>
    <col min="12" max="12" width="21.5703125" style="60" hidden="1" customWidth="1"/>
    <col min="13" max="13" width="16.7109375" customWidth="1"/>
    <col min="14" max="14" width="17.42578125" customWidth="1"/>
    <col min="15" max="15" width="16.42578125" style="34" customWidth="1"/>
    <col min="16" max="16" width="17.42578125" style="34" customWidth="1"/>
    <col min="17" max="17" width="20.5703125" style="34" customWidth="1"/>
    <col min="18" max="269" width="11.42578125" style="34"/>
    <col min="270" max="16384" width="11.42578125" style="39"/>
  </cols>
  <sheetData>
    <row r="1" spans="1:269" s="36" customFormat="1" ht="27.75" customHeight="1" x14ac:dyDescent="0.3">
      <c r="A1" s="617"/>
      <c r="B1" s="617"/>
      <c r="C1" s="617"/>
      <c r="D1" s="617"/>
      <c r="E1" s="617"/>
      <c r="F1" s="616" t="s">
        <v>412</v>
      </c>
      <c r="G1" s="616"/>
      <c r="H1" s="616"/>
      <c r="I1" s="616"/>
      <c r="J1" s="616"/>
      <c r="K1" s="616"/>
      <c r="L1" s="616"/>
      <c r="M1" s="616"/>
      <c r="N1" s="616"/>
      <c r="O1" s="616"/>
      <c r="P1" s="616"/>
      <c r="Q1" s="616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</row>
    <row r="2" spans="1:269" s="36" customFormat="1" ht="27" customHeight="1" x14ac:dyDescent="0.3">
      <c r="A2" s="617"/>
      <c r="B2" s="617"/>
      <c r="C2" s="617"/>
      <c r="D2" s="617"/>
      <c r="E2" s="617"/>
      <c r="F2" s="616"/>
      <c r="G2" s="616"/>
      <c r="H2" s="616"/>
      <c r="I2" s="616"/>
      <c r="J2" s="616"/>
      <c r="K2" s="616"/>
      <c r="L2" s="616"/>
      <c r="M2" s="616"/>
      <c r="N2" s="616"/>
      <c r="O2" s="616"/>
      <c r="P2" s="616"/>
      <c r="Q2" s="616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</row>
    <row r="3" spans="1:269" s="36" customFormat="1" ht="27" customHeight="1" x14ac:dyDescent="0.3">
      <c r="A3" s="617"/>
      <c r="B3" s="617"/>
      <c r="C3" s="617"/>
      <c r="D3" s="617"/>
      <c r="E3" s="617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</row>
    <row r="4" spans="1:269" s="36" customFormat="1" ht="76.5" customHeight="1" x14ac:dyDescent="0.3">
      <c r="A4" s="583" t="s">
        <v>293</v>
      </c>
      <c r="B4" s="583"/>
      <c r="C4" s="618" t="s">
        <v>413</v>
      </c>
      <c r="D4" s="618"/>
      <c r="E4" s="618"/>
      <c r="F4" s="618"/>
      <c r="G4" s="618"/>
      <c r="H4" s="618"/>
      <c r="I4" s="618"/>
      <c r="J4" s="618"/>
      <c r="K4" s="618"/>
      <c r="L4" s="618"/>
      <c r="M4" s="618"/>
      <c r="N4" s="618"/>
      <c r="O4" s="618"/>
      <c r="P4" s="618"/>
      <c r="Q4" s="618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  <c r="IX4" s="35"/>
      <c r="IY4" s="35"/>
      <c r="IZ4" s="35"/>
      <c r="JA4" s="35"/>
      <c r="JB4" s="35"/>
      <c r="JC4" s="35"/>
      <c r="JD4" s="35"/>
      <c r="JE4" s="35"/>
      <c r="JF4" s="35"/>
      <c r="JG4" s="35"/>
      <c r="JH4" s="35"/>
      <c r="JI4" s="35"/>
    </row>
    <row r="5" spans="1:269" s="36" customFormat="1" ht="92.45" customHeight="1" x14ac:dyDescent="0.3">
      <c r="A5" s="583" t="s">
        <v>294</v>
      </c>
      <c r="B5" s="583"/>
      <c r="C5" s="559"/>
      <c r="D5" s="559"/>
      <c r="E5" s="559"/>
      <c r="F5" s="559"/>
      <c r="G5" s="559"/>
      <c r="H5" s="559"/>
      <c r="I5" s="559"/>
      <c r="J5" s="559"/>
      <c r="K5" s="559"/>
      <c r="L5" s="559"/>
      <c r="M5" s="559"/>
      <c r="N5" s="559"/>
      <c r="O5" s="559"/>
      <c r="P5" s="559"/>
      <c r="Q5" s="559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</row>
    <row r="6" spans="1:269" s="36" customFormat="1" ht="28.5" customHeight="1" x14ac:dyDescent="0.3">
      <c r="A6" s="583" t="s">
        <v>295</v>
      </c>
      <c r="B6" s="583"/>
      <c r="C6" s="560"/>
      <c r="D6" s="560"/>
      <c r="E6" s="560"/>
      <c r="F6" s="560"/>
      <c r="G6" s="560"/>
      <c r="H6" s="560"/>
      <c r="I6" s="560"/>
      <c r="J6" s="560"/>
      <c r="K6" s="560"/>
      <c r="L6" s="560"/>
      <c r="M6" s="560"/>
      <c r="N6" s="560"/>
      <c r="O6" s="560"/>
      <c r="P6" s="560"/>
      <c r="Q6" s="560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</row>
    <row r="7" spans="1:269" s="36" customFormat="1" ht="18.75" thickBot="1" x14ac:dyDescent="0.35">
      <c r="A7" s="570" t="s">
        <v>414</v>
      </c>
      <c r="B7" s="570"/>
      <c r="C7" s="570"/>
      <c r="D7" s="570"/>
      <c r="E7" s="570"/>
      <c r="F7" s="570" t="s">
        <v>556</v>
      </c>
      <c r="G7" s="570"/>
      <c r="H7" s="570"/>
      <c r="I7" s="110"/>
      <c r="J7" s="538" t="s">
        <v>555</v>
      </c>
      <c r="K7" s="538"/>
      <c r="L7" s="538"/>
      <c r="M7" s="538"/>
      <c r="N7" s="539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5"/>
      <c r="DK7" s="35"/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  <c r="EA7" s="35"/>
      <c r="EB7" s="35"/>
      <c r="EC7" s="35"/>
      <c r="ED7" s="35"/>
      <c r="EE7" s="35"/>
      <c r="EF7" s="35"/>
      <c r="EG7" s="35"/>
      <c r="EH7" s="35"/>
      <c r="EI7" s="35"/>
      <c r="EJ7" s="35"/>
      <c r="EK7" s="35"/>
      <c r="EL7" s="35"/>
      <c r="EM7" s="35"/>
      <c r="EN7" s="35"/>
      <c r="EO7" s="35"/>
      <c r="EP7" s="35"/>
      <c r="EQ7" s="35"/>
      <c r="ER7" s="35"/>
      <c r="ES7" s="35"/>
      <c r="ET7" s="35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5"/>
      <c r="FK7" s="35"/>
      <c r="FL7" s="35"/>
      <c r="FM7" s="35"/>
      <c r="FN7" s="35"/>
      <c r="FO7" s="35"/>
      <c r="FP7" s="35"/>
      <c r="FQ7" s="35"/>
      <c r="FR7" s="35"/>
      <c r="FS7" s="35"/>
      <c r="FT7" s="35"/>
      <c r="FU7" s="35"/>
      <c r="FV7" s="35"/>
      <c r="FW7" s="35"/>
      <c r="FX7" s="35"/>
      <c r="FY7" s="35"/>
      <c r="FZ7" s="35"/>
      <c r="GA7" s="35"/>
      <c r="GB7" s="35"/>
      <c r="GC7" s="35"/>
      <c r="GD7" s="35"/>
      <c r="GE7" s="35"/>
      <c r="GF7" s="35"/>
      <c r="GG7" s="35"/>
      <c r="GH7" s="35"/>
      <c r="GI7" s="35"/>
      <c r="GJ7" s="35"/>
      <c r="GK7" s="35"/>
      <c r="GL7" s="35"/>
      <c r="GM7" s="35"/>
      <c r="GN7" s="35"/>
      <c r="GO7" s="35"/>
      <c r="GP7" s="35"/>
      <c r="GQ7" s="35"/>
      <c r="GR7" s="35"/>
      <c r="GS7" s="35"/>
      <c r="GT7" s="35"/>
      <c r="GU7" s="35"/>
      <c r="GV7" s="35"/>
      <c r="GW7" s="35"/>
      <c r="GX7" s="35"/>
      <c r="GY7" s="35"/>
      <c r="GZ7" s="35"/>
      <c r="HA7" s="35"/>
      <c r="HB7" s="35"/>
      <c r="HC7" s="35"/>
      <c r="HD7" s="35"/>
      <c r="HE7" s="35"/>
      <c r="HF7" s="35"/>
      <c r="HG7" s="35"/>
      <c r="HH7" s="35"/>
      <c r="HI7" s="35"/>
      <c r="HJ7" s="35"/>
      <c r="HK7" s="35"/>
      <c r="HL7" s="35"/>
      <c r="HM7" s="35"/>
      <c r="HN7" s="35"/>
      <c r="HO7" s="35"/>
      <c r="HP7" s="35"/>
      <c r="HQ7" s="35"/>
      <c r="HR7" s="35"/>
      <c r="HS7" s="35"/>
      <c r="HT7" s="35"/>
      <c r="HU7" s="35"/>
      <c r="HV7" s="35"/>
      <c r="HW7" s="35"/>
      <c r="HX7" s="35"/>
      <c r="HY7" s="35"/>
      <c r="HZ7" s="35"/>
      <c r="IA7" s="35"/>
      <c r="IB7" s="35"/>
      <c r="IC7" s="35"/>
      <c r="ID7" s="35"/>
      <c r="IE7" s="35"/>
      <c r="IF7" s="35"/>
      <c r="IG7" s="35"/>
      <c r="IH7" s="35"/>
      <c r="II7" s="35"/>
      <c r="IJ7" s="35"/>
      <c r="IK7" s="35"/>
      <c r="IL7" s="35"/>
      <c r="IM7" s="35"/>
      <c r="IN7" s="35"/>
      <c r="IO7" s="35"/>
      <c r="IP7" s="35"/>
      <c r="IQ7" s="35"/>
      <c r="IR7" s="35"/>
      <c r="IS7" s="35"/>
      <c r="IT7" s="35"/>
      <c r="IU7" s="35"/>
      <c r="IV7" s="35"/>
      <c r="IW7" s="35"/>
      <c r="IX7" s="35"/>
      <c r="IY7" s="35"/>
      <c r="IZ7" s="35"/>
      <c r="JA7" s="35"/>
      <c r="JB7" s="35"/>
      <c r="JC7" s="35"/>
      <c r="JD7" s="35"/>
      <c r="JE7" s="35"/>
      <c r="JF7" s="35"/>
      <c r="JG7" s="35"/>
      <c r="JH7" s="35"/>
      <c r="JI7" s="35"/>
    </row>
    <row r="8" spans="1:269" s="36" customFormat="1" ht="45.75" customHeight="1" thickTop="1" thickBot="1" x14ac:dyDescent="0.35">
      <c r="A8" s="572" t="s">
        <v>301</v>
      </c>
      <c r="B8" s="573" t="s">
        <v>375</v>
      </c>
      <c r="C8" s="608" t="s">
        <v>303</v>
      </c>
      <c r="D8" s="610" t="s">
        <v>313</v>
      </c>
      <c r="E8" s="573" t="s">
        <v>297</v>
      </c>
      <c r="F8" s="606" t="s">
        <v>415</v>
      </c>
      <c r="G8" s="606" t="s">
        <v>416</v>
      </c>
      <c r="H8" s="606" t="s">
        <v>417</v>
      </c>
      <c r="I8" s="614"/>
      <c r="J8" s="606" t="s">
        <v>418</v>
      </c>
      <c r="K8" s="606" t="s">
        <v>419</v>
      </c>
      <c r="L8" s="606" t="s">
        <v>420</v>
      </c>
      <c r="M8" s="606" t="s">
        <v>421</v>
      </c>
      <c r="N8" s="606" t="s">
        <v>422</v>
      </c>
      <c r="O8" s="606" t="s">
        <v>423</v>
      </c>
      <c r="P8" s="606" t="s">
        <v>424</v>
      </c>
      <c r="Q8" s="606" t="s">
        <v>425</v>
      </c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  <c r="IY8" s="35"/>
      <c r="IZ8" s="35"/>
      <c r="JA8" s="35"/>
      <c r="JB8" s="35"/>
      <c r="JC8" s="35"/>
      <c r="JD8" s="35"/>
      <c r="JE8" s="35"/>
      <c r="JF8" s="35"/>
      <c r="JG8" s="35"/>
      <c r="JH8" s="35"/>
      <c r="JI8" s="35"/>
    </row>
    <row r="9" spans="1:269" s="38" customFormat="1" ht="58.5" customHeight="1" thickTop="1" thickBot="1" x14ac:dyDescent="0.3">
      <c r="A9" s="510"/>
      <c r="B9" s="574"/>
      <c r="C9" s="609"/>
      <c r="D9" s="611"/>
      <c r="E9" s="574"/>
      <c r="F9" s="607"/>
      <c r="G9" s="607"/>
      <c r="H9" s="607"/>
      <c r="I9" s="615"/>
      <c r="J9" s="607"/>
      <c r="K9" s="607"/>
      <c r="L9" s="607"/>
      <c r="M9" s="607"/>
      <c r="N9" s="607"/>
      <c r="O9" s="607"/>
      <c r="P9" s="607"/>
      <c r="Q9" s="60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  <c r="IO9" s="37"/>
      <c r="IP9" s="37"/>
      <c r="IQ9" s="37"/>
      <c r="IR9" s="37"/>
      <c r="IS9" s="37"/>
      <c r="IT9" s="37"/>
      <c r="IU9" s="37"/>
      <c r="IV9" s="37"/>
      <c r="IW9" s="37"/>
      <c r="IX9" s="37"/>
      <c r="IY9" s="37"/>
      <c r="IZ9" s="37"/>
      <c r="JA9" s="37"/>
      <c r="JB9" s="37"/>
      <c r="JC9" s="37"/>
      <c r="JD9" s="37"/>
      <c r="JE9" s="37"/>
      <c r="JF9" s="37"/>
      <c r="JG9" s="37"/>
      <c r="JH9" s="37"/>
      <c r="JI9" s="37"/>
    </row>
    <row r="10" spans="1:269" ht="13.5" customHeight="1" x14ac:dyDescent="0.25">
      <c r="A10" s="466">
        <f>'5- Identificación de Riesgos'!A10</f>
        <v>1</v>
      </c>
      <c r="B10" s="475" t="str">
        <f>'5- Identificación de Riesgos'!B10</f>
        <v>Vencimiento de Términos</v>
      </c>
      <c r="C10" s="600" t="str">
        <f>'5- Identificación de Riesgos'!C10</f>
        <v>Posibilidad de que se realicen actuaciones procesales o de  dar respuesta a las solicitudes de los usuarios de la administración de justicia en materia penal, después del  término legal establecido para decidir sobre los conflictos presentados a los jueces.</v>
      </c>
      <c r="D10" s="484" t="s">
        <v>324</v>
      </c>
      <c r="E10" s="204" t="str">
        <f>'5- Identificación de Riesgos'!D10</f>
        <v>1. Mayor demanda de justicia.</v>
      </c>
      <c r="F10" s="504" t="str">
        <f>'5- Identificación de Riesgos'!H10</f>
        <v>Alta - 4</v>
      </c>
      <c r="G10" s="484" t="str">
        <f>'5- Identificación de Riesgos'!M10</f>
        <v>Menor - 2</v>
      </c>
      <c r="H10" s="484" t="str">
        <f>'5- Identificación de Riesgos'!N10</f>
        <v>Moderado - 8</v>
      </c>
      <c r="I10" s="174"/>
      <c r="J10" s="613" t="str">
        <f>'6- Valoración Controles'!T10</f>
        <v>Alta - 4</v>
      </c>
      <c r="K10" s="613" t="str">
        <f>'6- Valoración Controles'!U10</f>
        <v>Menor - 2</v>
      </c>
      <c r="L10" s="612" t="e">
        <f>AVERAGE(#REF!)</f>
        <v>#REF!</v>
      </c>
      <c r="M10" s="475" t="str">
        <f>'6- Valoración Controles'!V10</f>
        <v>Moderado - 8</v>
      </c>
      <c r="N10" s="475" t="s">
        <v>426</v>
      </c>
      <c r="O10" s="364" t="s">
        <v>554</v>
      </c>
      <c r="P10" s="360" t="s">
        <v>552</v>
      </c>
      <c r="Q10" s="361" t="s">
        <v>553</v>
      </c>
    </row>
    <row r="11" spans="1:269" ht="13.5" customHeight="1" x14ac:dyDescent="0.25">
      <c r="A11" s="467"/>
      <c r="B11" s="476"/>
      <c r="C11" s="529"/>
      <c r="D11" s="485"/>
      <c r="E11" s="218" t="str">
        <f>'5- Identificación de Riesgos'!D11</f>
        <v>2. Insuficiencia de  personal  para atender la función misional y la atención a las partes interesadas en los despachos judiciales y centro de servicios</v>
      </c>
      <c r="F11" s="482"/>
      <c r="G11" s="601"/>
      <c r="H11" s="485"/>
      <c r="I11" s="111"/>
      <c r="J11" s="602"/>
      <c r="K11" s="602"/>
      <c r="L11" s="604"/>
      <c r="M11" s="476"/>
      <c r="N11" s="476"/>
      <c r="O11" s="362"/>
      <c r="P11" s="362"/>
      <c r="Q11" s="363"/>
    </row>
    <row r="12" spans="1:269" ht="13.5" customHeight="1" x14ac:dyDescent="0.25">
      <c r="A12" s="467"/>
      <c r="B12" s="476"/>
      <c r="C12" s="529"/>
      <c r="D12" s="485"/>
      <c r="E12" s="205" t="str">
        <f>'5- Identificación de Riesgos'!D12</f>
        <v>3. Complejidad de los procesos judiciales y solicitudes, lo cual incrementa los tiempos para su resolución.</v>
      </c>
      <c r="F12" s="482"/>
      <c r="G12" s="601"/>
      <c r="H12" s="485"/>
      <c r="I12" s="111"/>
      <c r="J12" s="602"/>
      <c r="K12" s="602"/>
      <c r="L12" s="604"/>
      <c r="M12" s="476"/>
      <c r="N12" s="476"/>
      <c r="O12" s="362"/>
      <c r="P12" s="362"/>
      <c r="Q12" s="363"/>
    </row>
    <row r="13" spans="1:269" ht="13.5" customHeight="1" x14ac:dyDescent="0.25">
      <c r="A13" s="467"/>
      <c r="B13" s="476"/>
      <c r="C13" s="529"/>
      <c r="D13" s="485"/>
      <c r="E13" s="205" t="str">
        <f>'5- Identificación de Riesgos'!D13</f>
        <v>4.Fallas en la planeación  para el desarrollo de las tareas propias del despacho.</v>
      </c>
      <c r="F13" s="482"/>
      <c r="G13" s="601"/>
      <c r="H13" s="485"/>
      <c r="I13" s="111"/>
      <c r="J13" s="602"/>
      <c r="K13" s="602"/>
      <c r="L13" s="604"/>
      <c r="M13" s="476"/>
      <c r="N13" s="476"/>
      <c r="O13" s="362"/>
      <c r="P13" s="362"/>
      <c r="Q13" s="363"/>
    </row>
    <row r="14" spans="1:269" ht="13.5" customHeight="1" x14ac:dyDescent="0.25">
      <c r="A14" s="467"/>
      <c r="B14" s="476"/>
      <c r="C14" s="529"/>
      <c r="D14" s="485"/>
      <c r="E14" s="205" t="str">
        <f>'5- Identificación de Riesgos'!D14</f>
        <v>5.  Fallas e insuficiencia de las herramientas tecnológicas.</v>
      </c>
      <c r="F14" s="482"/>
      <c r="G14" s="601"/>
      <c r="H14" s="485"/>
      <c r="I14" s="111"/>
      <c r="J14" s="602"/>
      <c r="K14" s="602"/>
      <c r="L14" s="604"/>
      <c r="M14" s="476"/>
      <c r="N14" s="476"/>
      <c r="O14" s="362"/>
      <c r="P14" s="362"/>
      <c r="Q14" s="363"/>
    </row>
    <row r="15" spans="1:269" ht="13.5" customHeight="1" x14ac:dyDescent="0.25">
      <c r="A15" s="467"/>
      <c r="B15" s="476"/>
      <c r="C15" s="529"/>
      <c r="D15" s="485"/>
      <c r="E15" s="205">
        <f>'5- Identificación de Riesgos'!D15</f>
        <v>0</v>
      </c>
      <c r="F15" s="482"/>
      <c r="G15" s="601"/>
      <c r="H15" s="485"/>
      <c r="I15" s="111"/>
      <c r="J15" s="602"/>
      <c r="K15" s="602"/>
      <c r="L15" s="604"/>
      <c r="M15" s="476"/>
      <c r="N15" s="476"/>
      <c r="O15" s="362"/>
      <c r="P15" s="362"/>
      <c r="Q15" s="363"/>
    </row>
    <row r="16" spans="1:269" ht="13.5" customHeight="1" x14ac:dyDescent="0.25">
      <c r="A16" s="467"/>
      <c r="B16" s="476"/>
      <c r="C16" s="529"/>
      <c r="D16" s="485"/>
      <c r="E16" s="205">
        <f>'5- Identificación de Riesgos'!D16</f>
        <v>0</v>
      </c>
      <c r="F16" s="482"/>
      <c r="G16" s="601"/>
      <c r="H16" s="485"/>
      <c r="I16" s="111"/>
      <c r="J16" s="602"/>
      <c r="K16" s="602"/>
      <c r="L16" s="604"/>
      <c r="M16" s="476"/>
      <c r="N16" s="476"/>
      <c r="O16" s="362"/>
      <c r="P16" s="362"/>
      <c r="Q16" s="363"/>
    </row>
    <row r="17" spans="1:17" ht="13.5" customHeight="1" x14ac:dyDescent="0.25">
      <c r="A17" s="467"/>
      <c r="B17" s="476"/>
      <c r="C17" s="529"/>
      <c r="D17" s="485"/>
      <c r="E17" s="205">
        <f>'5- Identificación de Riesgos'!D17</f>
        <v>0</v>
      </c>
      <c r="F17" s="482"/>
      <c r="G17" s="601"/>
      <c r="H17" s="485"/>
      <c r="I17" s="111"/>
      <c r="J17" s="602"/>
      <c r="K17" s="602"/>
      <c r="L17" s="604"/>
      <c r="M17" s="476"/>
      <c r="N17" s="476"/>
      <c r="O17" s="362"/>
      <c r="P17" s="362"/>
      <c r="Q17" s="363"/>
    </row>
    <row r="18" spans="1:17" ht="13.5" customHeight="1" x14ac:dyDescent="0.25">
      <c r="A18" s="467"/>
      <c r="B18" s="476"/>
      <c r="C18" s="529"/>
      <c r="D18" s="485"/>
      <c r="E18" s="205">
        <f>'5- Identificación de Riesgos'!D18</f>
        <v>0</v>
      </c>
      <c r="F18" s="482"/>
      <c r="G18" s="601"/>
      <c r="H18" s="485"/>
      <c r="I18" s="111"/>
      <c r="J18" s="602"/>
      <c r="K18" s="602"/>
      <c r="L18" s="604"/>
      <c r="M18" s="476"/>
      <c r="N18" s="476"/>
      <c r="O18" s="362"/>
      <c r="P18" s="362"/>
      <c r="Q18" s="363"/>
    </row>
    <row r="19" spans="1:17" ht="13.5" customHeight="1" thickBot="1" x14ac:dyDescent="0.3">
      <c r="A19" s="467"/>
      <c r="B19" s="494"/>
      <c r="C19" s="529"/>
      <c r="D19" s="485"/>
      <c r="E19" s="205">
        <f>'5- Identificación de Riesgos'!D19</f>
        <v>0</v>
      </c>
      <c r="F19" s="482"/>
      <c r="G19" s="601"/>
      <c r="H19" s="485"/>
      <c r="I19" s="112"/>
      <c r="J19" s="603"/>
      <c r="K19" s="603"/>
      <c r="L19" s="605"/>
      <c r="M19" s="494"/>
      <c r="N19" s="494"/>
      <c r="O19" s="362"/>
      <c r="P19" s="362"/>
      <c r="Q19" s="363"/>
    </row>
    <row r="20" spans="1:17" ht="13.5" customHeight="1" x14ac:dyDescent="0.25">
      <c r="A20" s="466">
        <f>'5- Identificación de Riesgos'!A20</f>
        <v>2</v>
      </c>
      <c r="B20" s="476" t="str">
        <f>'5- Identificación de Riesgos'!B20</f>
        <v>No realización de Audiencias</v>
      </c>
      <c r="C20" s="494" t="str">
        <f>'5- Identificación de Riesgos'!C20</f>
        <v xml:space="preserve">Posibilidad de no atender la solicitud  de un fiscal o parte interesada para la realización de una audiencia preliminar o de no cumplir la programción de audiencias de Conocimiento. </v>
      </c>
      <c r="D20" s="494" t="s">
        <v>324</v>
      </c>
      <c r="E20" s="205" t="e">
        <f>'5- Identificación de Riesgos'!#REF!</f>
        <v>#REF!</v>
      </c>
      <c r="F20" s="481" t="str">
        <f>'5- Identificación de Riesgos'!H20</f>
        <v>Alta - 4</v>
      </c>
      <c r="G20" s="494" t="str">
        <f>'5- Identificación de Riesgos'!M20</f>
        <v>Moderado - 3</v>
      </c>
      <c r="H20" s="494" t="str">
        <f>'5- Identificación de Riesgos'!N20</f>
        <v>Alto - 12</v>
      </c>
      <c r="I20" s="111"/>
      <c r="J20" s="602" t="str">
        <f>'6- Valoración Controles'!T20</f>
        <v>Alta - 4</v>
      </c>
      <c r="K20" s="602" t="str">
        <f>'6- Valoración Controles'!U20</f>
        <v>Moderado - 3</v>
      </c>
      <c r="L20" s="604" t="e">
        <f>AVERAGE(#REF!)</f>
        <v>#REF!</v>
      </c>
      <c r="M20" s="476" t="str">
        <f>'6- Valoración Controles'!V20</f>
        <v>Alto - 12</v>
      </c>
      <c r="N20" s="476" t="s">
        <v>427</v>
      </c>
      <c r="O20" s="209"/>
      <c r="P20" s="209"/>
      <c r="Q20" s="210"/>
    </row>
    <row r="21" spans="1:17" ht="13.5" customHeight="1" x14ac:dyDescent="0.25">
      <c r="A21" s="467"/>
      <c r="B21" s="476"/>
      <c r="C21" s="485"/>
      <c r="D21" s="485"/>
      <c r="E21" s="205" t="e">
        <f>'5- Identificación de Riesgos'!#REF!</f>
        <v>#REF!</v>
      </c>
      <c r="F21" s="482"/>
      <c r="G21" s="601"/>
      <c r="H21" s="485"/>
      <c r="I21" s="111"/>
      <c r="J21" s="602"/>
      <c r="K21" s="602"/>
      <c r="L21" s="604"/>
      <c r="M21" s="476"/>
      <c r="N21" s="476"/>
      <c r="O21" s="209"/>
      <c r="P21" s="209"/>
      <c r="Q21" s="210"/>
    </row>
    <row r="22" spans="1:17" ht="13.5" customHeight="1" x14ac:dyDescent="0.25">
      <c r="A22" s="467"/>
      <c r="B22" s="476"/>
      <c r="C22" s="485"/>
      <c r="D22" s="485"/>
      <c r="E22" s="205" t="str">
        <f>'5- Identificación de Riesgos'!D22</f>
        <v>3. Programación de audiencias sin tener en cuenta tiempos de duración para su realización.</v>
      </c>
      <c r="F22" s="482"/>
      <c r="G22" s="601"/>
      <c r="H22" s="485"/>
      <c r="I22" s="111"/>
      <c r="J22" s="602"/>
      <c r="K22" s="602"/>
      <c r="L22" s="604"/>
      <c r="M22" s="476"/>
      <c r="N22" s="476"/>
      <c r="O22" s="209"/>
      <c r="P22" s="209"/>
      <c r="Q22" s="210"/>
    </row>
    <row r="23" spans="1:17" ht="13.5" customHeight="1" x14ac:dyDescent="0.25">
      <c r="A23" s="467"/>
      <c r="B23" s="476"/>
      <c r="C23" s="485"/>
      <c r="D23" s="485"/>
      <c r="E23" s="205" t="e">
        <f>'5- Identificación de Riesgos'!#REF!</f>
        <v>#REF!</v>
      </c>
      <c r="F23" s="482"/>
      <c r="G23" s="601"/>
      <c r="H23" s="485"/>
      <c r="I23" s="111"/>
      <c r="J23" s="602"/>
      <c r="K23" s="602"/>
      <c r="L23" s="604"/>
      <c r="M23" s="476"/>
      <c r="N23" s="476"/>
      <c r="O23" s="209"/>
      <c r="P23" s="209"/>
      <c r="Q23" s="210"/>
    </row>
    <row r="24" spans="1:17" ht="13.5" customHeight="1" x14ac:dyDescent="0.25">
      <c r="A24" s="467"/>
      <c r="B24" s="476"/>
      <c r="C24" s="485"/>
      <c r="D24" s="485"/>
      <c r="E24" s="205" t="str">
        <f>'5- Identificación de Riesgos'!D23</f>
        <v>4. Comunicación o notificación inoportuna o errores en la misma.</v>
      </c>
      <c r="F24" s="482"/>
      <c r="G24" s="601"/>
      <c r="H24" s="485"/>
      <c r="I24" s="111"/>
      <c r="J24" s="602"/>
      <c r="K24" s="602"/>
      <c r="L24" s="604"/>
      <c r="M24" s="476"/>
      <c r="N24" s="476"/>
      <c r="O24" s="209"/>
      <c r="P24" s="209"/>
      <c r="Q24" s="210"/>
    </row>
    <row r="25" spans="1:17" ht="13.5" customHeight="1" x14ac:dyDescent="0.25">
      <c r="A25" s="467"/>
      <c r="B25" s="476"/>
      <c r="C25" s="485"/>
      <c r="D25" s="485"/>
      <c r="E25" s="205" t="e">
        <f>'5- Identificación de Riesgos'!#REF!</f>
        <v>#REF!</v>
      </c>
      <c r="F25" s="482"/>
      <c r="G25" s="601"/>
      <c r="H25" s="485"/>
      <c r="I25" s="111"/>
      <c r="J25" s="602"/>
      <c r="K25" s="602"/>
      <c r="L25" s="604"/>
      <c r="M25" s="476"/>
      <c r="N25" s="476"/>
      <c r="O25" s="209"/>
      <c r="P25" s="209"/>
      <c r="Q25" s="210"/>
    </row>
    <row r="26" spans="1:17" ht="13.5" customHeight="1" x14ac:dyDescent="0.25">
      <c r="A26" s="467"/>
      <c r="B26" s="476"/>
      <c r="C26" s="485"/>
      <c r="D26" s="485"/>
      <c r="E26" s="205" t="str">
        <f>'5- Identificación de Riesgos'!D24</f>
        <v>5.Fallas en el servicio de internet,  conectividad  irregular.</v>
      </c>
      <c r="F26" s="482"/>
      <c r="G26" s="601"/>
      <c r="H26" s="485"/>
      <c r="I26" s="111"/>
      <c r="J26" s="602"/>
      <c r="K26" s="602"/>
      <c r="L26" s="604"/>
      <c r="M26" s="476"/>
      <c r="N26" s="476"/>
      <c r="O26" s="209"/>
      <c r="P26" s="209"/>
      <c r="Q26" s="210"/>
    </row>
    <row r="27" spans="1:17" ht="13.5" customHeight="1" x14ac:dyDescent="0.25">
      <c r="A27" s="467"/>
      <c r="B27" s="476"/>
      <c r="C27" s="485"/>
      <c r="D27" s="485"/>
      <c r="E27" s="205">
        <f>'5- Identificación de Riesgos'!D27</f>
        <v>0</v>
      </c>
      <c r="F27" s="482"/>
      <c r="G27" s="601"/>
      <c r="H27" s="485"/>
      <c r="I27" s="111"/>
      <c r="J27" s="602"/>
      <c r="K27" s="602"/>
      <c r="L27" s="604"/>
      <c r="M27" s="476"/>
      <c r="N27" s="476"/>
      <c r="O27" s="209"/>
      <c r="P27" s="209"/>
      <c r="Q27" s="210"/>
    </row>
    <row r="28" spans="1:17" ht="13.5" customHeight="1" x14ac:dyDescent="0.25">
      <c r="A28" s="467"/>
      <c r="B28" s="476"/>
      <c r="C28" s="485"/>
      <c r="D28" s="485"/>
      <c r="E28" s="205" t="str">
        <f>'5- Identificación de Riesgos'!D20</f>
        <v xml:space="preserve">1. Inasistencia del Juez </v>
      </c>
      <c r="F28" s="482"/>
      <c r="G28" s="601"/>
      <c r="H28" s="485"/>
      <c r="I28" s="111"/>
      <c r="J28" s="602"/>
      <c r="K28" s="602"/>
      <c r="L28" s="604"/>
      <c r="M28" s="476"/>
      <c r="N28" s="476"/>
      <c r="O28" s="209"/>
      <c r="P28" s="209"/>
      <c r="Q28" s="210"/>
    </row>
    <row r="29" spans="1:17" ht="13.15" customHeight="1" thickBot="1" x14ac:dyDescent="0.3">
      <c r="A29" s="467"/>
      <c r="B29" s="494"/>
      <c r="C29" s="485"/>
      <c r="D29" s="485"/>
      <c r="E29" s="205">
        <f>'5- Identificación de Riesgos'!D29</f>
        <v>0</v>
      </c>
      <c r="F29" s="482"/>
      <c r="G29" s="601"/>
      <c r="H29" s="485"/>
      <c r="I29" s="112"/>
      <c r="J29" s="603"/>
      <c r="K29" s="603"/>
      <c r="L29" s="605"/>
      <c r="M29" s="494"/>
      <c r="N29" s="494"/>
      <c r="O29" s="209"/>
      <c r="P29" s="209"/>
      <c r="Q29" s="210"/>
    </row>
    <row r="30" spans="1:17" ht="13.15" customHeight="1" x14ac:dyDescent="0.25">
      <c r="A30" s="466">
        <f>'5- Identificación de Riesgos'!A30</f>
        <v>3</v>
      </c>
      <c r="B30" s="476" t="str">
        <f>'5- Identificación de Riesgos'!B30</f>
        <v>Inexactitud o inoportunidad en el reparto de procesos.</v>
      </c>
      <c r="C30" s="494" t="str">
        <f>'5- Identificación de Riesgos'!C30</f>
        <v>Posibilidad de no realizar, no hacerlo  oportunamente, no aplicar la normatividad para realizar el reparto.</v>
      </c>
      <c r="D30" s="494" t="s">
        <v>324</v>
      </c>
      <c r="E30" s="205" t="str">
        <f>'5- Identificación de Riesgos'!D32</f>
        <v xml:space="preserve">3. Falta de personal para atender el  volúmen de solicitudes recibidas. </v>
      </c>
      <c r="F30" s="481" t="str">
        <f>'5- Identificación de Riesgos'!H30</f>
        <v>Muy Baja - 1</v>
      </c>
      <c r="G30" s="494" t="str">
        <f>'5- Identificación de Riesgos'!M30</f>
        <v>Menor - 2</v>
      </c>
      <c r="H30" s="494" t="str">
        <f>'5- Identificación de Riesgos'!N30</f>
        <v>Bajo - 2</v>
      </c>
      <c r="I30" s="111"/>
      <c r="J30" s="602" t="str">
        <f>'6- Valoración Controles'!T30</f>
        <v>Muy Baja - 1</v>
      </c>
      <c r="K30" s="602" t="str">
        <f>'6- Valoración Controles'!U30</f>
        <v>Menor - 2</v>
      </c>
      <c r="L30" s="604" t="e">
        <f>AVERAGE(#REF!)</f>
        <v>#REF!</v>
      </c>
      <c r="M30" s="476" t="str">
        <f>'6- Valoración Controles'!V30</f>
        <v>Bajo - 2</v>
      </c>
      <c r="N30" s="476" t="s">
        <v>489</v>
      </c>
      <c r="O30" s="209"/>
      <c r="P30" s="209"/>
      <c r="Q30" s="210"/>
    </row>
    <row r="31" spans="1:17" ht="13.15" customHeight="1" x14ac:dyDescent="0.25">
      <c r="A31" s="467"/>
      <c r="B31" s="476"/>
      <c r="C31" s="485"/>
      <c r="D31" s="485"/>
      <c r="E31" s="205" t="e">
        <f>'5- Identificación de Riesgos'!#REF!</f>
        <v>#REF!</v>
      </c>
      <c r="F31" s="482"/>
      <c r="G31" s="601"/>
      <c r="H31" s="485"/>
      <c r="I31" s="111"/>
      <c r="J31" s="602"/>
      <c r="K31" s="602"/>
      <c r="L31" s="604"/>
      <c r="M31" s="476"/>
      <c r="N31" s="476"/>
      <c r="O31" s="209"/>
      <c r="P31" s="209"/>
      <c r="Q31" s="210"/>
    </row>
    <row r="32" spans="1:17" ht="13.15" customHeight="1" x14ac:dyDescent="0.25">
      <c r="A32" s="467"/>
      <c r="B32" s="476"/>
      <c r="C32" s="485"/>
      <c r="D32" s="485"/>
      <c r="E32" s="205" t="str">
        <f>'5- Identificación de Riesgos'!D33</f>
        <v>4. Falta de comunicación y de oportunidad en la  actualización de las novedades de los juzgados.</v>
      </c>
      <c r="F32" s="482"/>
      <c r="G32" s="601"/>
      <c r="H32" s="485"/>
      <c r="I32" s="111"/>
      <c r="J32" s="602"/>
      <c r="K32" s="602"/>
      <c r="L32" s="604"/>
      <c r="M32" s="476"/>
      <c r="N32" s="476"/>
      <c r="O32" s="209"/>
      <c r="P32" s="209"/>
      <c r="Q32" s="210"/>
    </row>
    <row r="33" spans="1:17" ht="13.15" customHeight="1" x14ac:dyDescent="0.25">
      <c r="A33" s="467"/>
      <c r="B33" s="476"/>
      <c r="C33" s="485"/>
      <c r="D33" s="485"/>
      <c r="E33" s="205" t="e">
        <f>'5- Identificación de Riesgos'!#REF!</f>
        <v>#REF!</v>
      </c>
      <c r="F33" s="482"/>
      <c r="G33" s="601"/>
      <c r="H33" s="485"/>
      <c r="I33" s="111"/>
      <c r="J33" s="602"/>
      <c r="K33" s="602"/>
      <c r="L33" s="604"/>
      <c r="M33" s="476"/>
      <c r="N33" s="476"/>
      <c r="O33" s="209"/>
      <c r="P33" s="209"/>
      <c r="Q33" s="210"/>
    </row>
    <row r="34" spans="1:17" ht="13.15" customHeight="1" x14ac:dyDescent="0.25">
      <c r="A34" s="467"/>
      <c r="B34" s="476"/>
      <c r="C34" s="485"/>
      <c r="D34" s="485"/>
      <c r="E34" s="205">
        <f>'5- Identificación de Riesgos'!D35</f>
        <v>0</v>
      </c>
      <c r="F34" s="482"/>
      <c r="G34" s="601"/>
      <c r="H34" s="485"/>
      <c r="I34" s="111"/>
      <c r="J34" s="602"/>
      <c r="K34" s="602"/>
      <c r="L34" s="604"/>
      <c r="M34" s="476"/>
      <c r="N34" s="476"/>
      <c r="O34" s="209"/>
      <c r="P34" s="209"/>
      <c r="Q34" s="210"/>
    </row>
    <row r="35" spans="1:17" ht="13.15" customHeight="1" x14ac:dyDescent="0.25">
      <c r="A35" s="467"/>
      <c r="B35" s="476"/>
      <c r="C35" s="485"/>
      <c r="D35" s="485"/>
      <c r="E35" s="205">
        <f>'5- Identificación de Riesgos'!D39</f>
        <v>0</v>
      </c>
      <c r="F35" s="482"/>
      <c r="G35" s="601"/>
      <c r="H35" s="485"/>
      <c r="I35" s="111"/>
      <c r="J35" s="602"/>
      <c r="K35" s="602"/>
      <c r="L35" s="604"/>
      <c r="M35" s="476"/>
      <c r="N35" s="476"/>
      <c r="O35" s="209"/>
      <c r="P35" s="209"/>
      <c r="Q35" s="210"/>
    </row>
    <row r="36" spans="1:17" ht="13.15" customHeight="1" x14ac:dyDescent="0.25">
      <c r="A36" s="467"/>
      <c r="B36" s="476"/>
      <c r="C36" s="485"/>
      <c r="D36" s="485"/>
      <c r="E36" s="205">
        <f>'5- Identificación de Riesgos'!D36</f>
        <v>0</v>
      </c>
      <c r="F36" s="482"/>
      <c r="G36" s="601"/>
      <c r="H36" s="485"/>
      <c r="I36" s="111"/>
      <c r="J36" s="602"/>
      <c r="K36" s="602"/>
      <c r="L36" s="604"/>
      <c r="M36" s="476"/>
      <c r="N36" s="476"/>
      <c r="O36" s="209"/>
      <c r="P36" s="209"/>
      <c r="Q36" s="210"/>
    </row>
    <row r="37" spans="1:17" ht="13.15" customHeight="1" x14ac:dyDescent="0.25">
      <c r="A37" s="467"/>
      <c r="B37" s="476"/>
      <c r="C37" s="485"/>
      <c r="D37" s="485"/>
      <c r="E37" s="205" t="str">
        <f>'5- Identificación de Riesgos'!D41</f>
        <v>2.  Falta de seguimiento y control al cumplimiento efectivo de la actividad asignada.</v>
      </c>
      <c r="F37" s="482"/>
      <c r="G37" s="601"/>
      <c r="H37" s="485"/>
      <c r="I37" s="111"/>
      <c r="J37" s="602"/>
      <c r="K37" s="602"/>
      <c r="L37" s="604"/>
      <c r="M37" s="476"/>
      <c r="N37" s="476"/>
      <c r="O37" s="209"/>
      <c r="P37" s="209"/>
      <c r="Q37" s="210"/>
    </row>
    <row r="38" spans="1:17" ht="13.15" customHeight="1" x14ac:dyDescent="0.25">
      <c r="A38" s="467"/>
      <c r="B38" s="476"/>
      <c r="C38" s="485"/>
      <c r="D38" s="485"/>
      <c r="E38" s="205">
        <f>'5- Identificación de Riesgos'!D37</f>
        <v>0</v>
      </c>
      <c r="F38" s="482"/>
      <c r="G38" s="601"/>
      <c r="H38" s="485"/>
      <c r="I38" s="111"/>
      <c r="J38" s="602"/>
      <c r="K38" s="602"/>
      <c r="L38" s="604"/>
      <c r="M38" s="476"/>
      <c r="N38" s="476"/>
      <c r="O38" s="209"/>
      <c r="P38" s="209"/>
      <c r="Q38" s="210"/>
    </row>
    <row r="39" spans="1:17" ht="13.15" customHeight="1" thickBot="1" x14ac:dyDescent="0.3">
      <c r="A39" s="467"/>
      <c r="B39" s="494"/>
      <c r="C39" s="485"/>
      <c r="D39" s="485"/>
      <c r="E39" s="205">
        <f>'5- Identificación de Riesgos'!D43</f>
        <v>0</v>
      </c>
      <c r="F39" s="482"/>
      <c r="G39" s="601"/>
      <c r="H39" s="485"/>
      <c r="I39" s="112"/>
      <c r="J39" s="603"/>
      <c r="K39" s="603"/>
      <c r="L39" s="605"/>
      <c r="M39" s="494"/>
      <c r="N39" s="494"/>
      <c r="O39" s="209"/>
      <c r="P39" s="209"/>
      <c r="Q39" s="210"/>
    </row>
    <row r="40" spans="1:17" ht="13.15" customHeight="1" x14ac:dyDescent="0.25">
      <c r="A40" s="466">
        <f>'5- Identificación de Riesgos'!A40</f>
        <v>4</v>
      </c>
      <c r="B40" s="476" t="str">
        <f>'5- Identificación de Riesgos'!B40</f>
        <v xml:space="preserve"> Emitir notificaciones judiciales inexactas o extemporáneas </v>
      </c>
      <c r="C40" s="494" t="str">
        <f>'5- Identificación de Riesgos'!C40</f>
        <v xml:space="preserve">Posibilidad de afectación en la Prestación del Servicio de Justicia debido a la no citación de las parte interesada. </v>
      </c>
      <c r="D40" s="180"/>
      <c r="E40" s="205"/>
      <c r="F40" s="481" t="str">
        <f>'5- Identificación de Riesgos'!H40</f>
        <v>Media - 3</v>
      </c>
      <c r="G40" s="494" t="str">
        <f>'5- Identificación de Riesgos'!M40</f>
        <v>Menor - 2</v>
      </c>
      <c r="H40" s="494" t="str">
        <f>'5- Identificación de Riesgos'!N40</f>
        <v>Moderado - 6</v>
      </c>
      <c r="I40" s="111"/>
      <c r="J40" s="602" t="str">
        <f>'6- Valoración Controles'!T40</f>
        <v>Media - 3</v>
      </c>
      <c r="K40" s="602" t="str">
        <f>'6- Valoración Controles'!U40</f>
        <v>Menor - 2</v>
      </c>
      <c r="L40" s="604" t="e">
        <f>AVERAGE(#REF!)</f>
        <v>#REF!</v>
      </c>
      <c r="M40" s="476" t="str">
        <f>'6- Valoración Controles'!V40</f>
        <v>Moderado - 6</v>
      </c>
      <c r="N40" s="476" t="s">
        <v>426</v>
      </c>
      <c r="O40" s="209"/>
      <c r="P40" s="209"/>
      <c r="Q40" s="210"/>
    </row>
    <row r="41" spans="1:17" ht="13.15" customHeight="1" x14ac:dyDescent="0.25">
      <c r="A41" s="467"/>
      <c r="B41" s="476"/>
      <c r="C41" s="485"/>
      <c r="D41" s="180"/>
      <c r="E41" s="205"/>
      <c r="F41" s="482"/>
      <c r="G41" s="601"/>
      <c r="H41" s="485"/>
      <c r="I41" s="111"/>
      <c r="J41" s="602"/>
      <c r="K41" s="602"/>
      <c r="L41" s="604"/>
      <c r="M41" s="476"/>
      <c r="N41" s="476"/>
      <c r="O41" s="209"/>
      <c r="P41" s="209"/>
      <c r="Q41" s="210"/>
    </row>
    <row r="42" spans="1:17" ht="13.15" customHeight="1" x14ac:dyDescent="0.25">
      <c r="A42" s="467"/>
      <c r="B42" s="476"/>
      <c r="C42" s="485"/>
      <c r="D42" s="180"/>
      <c r="E42" s="205"/>
      <c r="F42" s="482"/>
      <c r="G42" s="601"/>
      <c r="H42" s="485"/>
      <c r="I42" s="111"/>
      <c r="J42" s="602"/>
      <c r="K42" s="602"/>
      <c r="L42" s="604"/>
      <c r="M42" s="476"/>
      <c r="N42" s="476"/>
      <c r="O42" s="209"/>
      <c r="P42" s="209"/>
      <c r="Q42" s="210"/>
    </row>
    <row r="43" spans="1:17" ht="13.15" customHeight="1" x14ac:dyDescent="0.25">
      <c r="A43" s="467"/>
      <c r="B43" s="476"/>
      <c r="C43" s="485"/>
      <c r="D43" s="180"/>
      <c r="E43" s="205"/>
      <c r="F43" s="482"/>
      <c r="G43" s="601"/>
      <c r="H43" s="485"/>
      <c r="I43" s="111"/>
      <c r="J43" s="602"/>
      <c r="K43" s="602"/>
      <c r="L43" s="604"/>
      <c r="M43" s="476"/>
      <c r="N43" s="476"/>
      <c r="O43" s="209"/>
      <c r="P43" s="209"/>
      <c r="Q43" s="210"/>
    </row>
    <row r="44" spans="1:17" ht="13.15" customHeight="1" x14ac:dyDescent="0.25">
      <c r="A44" s="467"/>
      <c r="B44" s="476"/>
      <c r="C44" s="485"/>
      <c r="D44" s="180"/>
      <c r="E44" s="205"/>
      <c r="F44" s="482"/>
      <c r="G44" s="601"/>
      <c r="H44" s="485"/>
      <c r="I44" s="111"/>
      <c r="J44" s="602"/>
      <c r="K44" s="602"/>
      <c r="L44" s="604"/>
      <c r="M44" s="476"/>
      <c r="N44" s="476"/>
      <c r="O44" s="209"/>
      <c r="P44" s="209"/>
      <c r="Q44" s="210"/>
    </row>
    <row r="45" spans="1:17" ht="13.15" customHeight="1" x14ac:dyDescent="0.25">
      <c r="A45" s="467"/>
      <c r="B45" s="476"/>
      <c r="C45" s="485"/>
      <c r="D45" s="180"/>
      <c r="E45" s="205"/>
      <c r="F45" s="482"/>
      <c r="G45" s="601"/>
      <c r="H45" s="485"/>
      <c r="I45" s="111"/>
      <c r="J45" s="602"/>
      <c r="K45" s="602"/>
      <c r="L45" s="604"/>
      <c r="M45" s="476"/>
      <c r="N45" s="476"/>
      <c r="O45" s="209"/>
      <c r="P45" s="209"/>
      <c r="Q45" s="210"/>
    </row>
    <row r="46" spans="1:17" ht="13.15" customHeight="1" x14ac:dyDescent="0.25">
      <c r="A46" s="467"/>
      <c r="B46" s="476"/>
      <c r="C46" s="485"/>
      <c r="D46" s="180"/>
      <c r="E46" s="205"/>
      <c r="F46" s="482"/>
      <c r="G46" s="601"/>
      <c r="H46" s="485"/>
      <c r="I46" s="111"/>
      <c r="J46" s="602"/>
      <c r="K46" s="602"/>
      <c r="L46" s="604"/>
      <c r="M46" s="476"/>
      <c r="N46" s="476"/>
      <c r="O46" s="209"/>
      <c r="P46" s="209"/>
      <c r="Q46" s="210"/>
    </row>
    <row r="47" spans="1:17" ht="13.15" customHeight="1" x14ac:dyDescent="0.25">
      <c r="A47" s="467"/>
      <c r="B47" s="476"/>
      <c r="C47" s="485"/>
      <c r="D47" s="180"/>
      <c r="E47" s="205"/>
      <c r="F47" s="482"/>
      <c r="G47" s="601"/>
      <c r="H47" s="485"/>
      <c r="I47" s="111"/>
      <c r="J47" s="602"/>
      <c r="K47" s="602"/>
      <c r="L47" s="604"/>
      <c r="M47" s="476"/>
      <c r="N47" s="476"/>
      <c r="O47" s="209"/>
      <c r="P47" s="209"/>
      <c r="Q47" s="210"/>
    </row>
    <row r="48" spans="1:17" ht="13.15" customHeight="1" x14ac:dyDescent="0.25">
      <c r="A48" s="467"/>
      <c r="B48" s="476"/>
      <c r="C48" s="485"/>
      <c r="D48" s="180"/>
      <c r="E48" s="205"/>
      <c r="F48" s="482"/>
      <c r="G48" s="601"/>
      <c r="H48" s="485"/>
      <c r="I48" s="111"/>
      <c r="J48" s="602"/>
      <c r="K48" s="602"/>
      <c r="L48" s="604"/>
      <c r="M48" s="476"/>
      <c r="N48" s="476"/>
      <c r="O48" s="209"/>
      <c r="P48" s="209"/>
      <c r="Q48" s="210"/>
    </row>
    <row r="49" spans="1:17" ht="13.15" customHeight="1" thickBot="1" x14ac:dyDescent="0.3">
      <c r="A49" s="467"/>
      <c r="B49" s="494"/>
      <c r="C49" s="485"/>
      <c r="D49" s="180"/>
      <c r="E49" s="205"/>
      <c r="F49" s="482"/>
      <c r="G49" s="601"/>
      <c r="H49" s="485"/>
      <c r="I49" s="111"/>
      <c r="J49" s="603"/>
      <c r="K49" s="603"/>
      <c r="L49" s="605"/>
      <c r="M49" s="494"/>
      <c r="N49" s="494"/>
      <c r="O49" s="209"/>
      <c r="P49" s="209"/>
      <c r="Q49" s="210"/>
    </row>
    <row r="50" spans="1:17" ht="13.15" customHeight="1" thickBot="1" x14ac:dyDescent="0.3">
      <c r="A50" s="466">
        <f>'5- Identificación de Riesgos'!A50</f>
        <v>5</v>
      </c>
      <c r="B50" s="476" t="str">
        <f>'5- Identificación de Riesgos'!B50</f>
        <v>Pérdida de documentos</v>
      </c>
      <c r="C50" s="494" t="str">
        <f>'5- Identificación de Riesgos'!C50</f>
        <v>Extravío de documentos temporal o definitivo de los procesos judiciales</v>
      </c>
      <c r="D50" s="219"/>
      <c r="E50" s="326"/>
      <c r="F50" s="481" t="str">
        <f>'5- Identificación de Riesgos'!H50</f>
        <v>Media - 3</v>
      </c>
      <c r="G50" s="494" t="str">
        <f>'5- Identificación de Riesgos'!M50</f>
        <v>Menor - 2</v>
      </c>
      <c r="H50" s="494" t="str">
        <f>'5- Identificación de Riesgos'!N50</f>
        <v>Moderado - 6</v>
      </c>
      <c r="I50" s="111"/>
      <c r="J50" s="602" t="str">
        <f>'6- Valoración Controles'!T50</f>
        <v>Media - 3</v>
      </c>
      <c r="K50" s="602" t="str">
        <f>'6- Valoración Controles'!U50</f>
        <v>Menor - 2</v>
      </c>
      <c r="L50" s="604" t="e">
        <f>AVERAGE(#REF!)</f>
        <v>#REF!</v>
      </c>
      <c r="M50" s="476" t="str">
        <f>'6- Valoración Controles'!V50</f>
        <v>Moderado - 6</v>
      </c>
      <c r="N50" s="476" t="s">
        <v>426</v>
      </c>
      <c r="O50" s="327"/>
      <c r="P50" s="327"/>
      <c r="Q50" s="328"/>
    </row>
    <row r="51" spans="1:17" ht="13.15" customHeight="1" x14ac:dyDescent="0.25">
      <c r="A51" s="467"/>
      <c r="B51" s="476"/>
      <c r="C51" s="485"/>
      <c r="D51" s="177"/>
      <c r="E51" s="204"/>
      <c r="F51" s="482"/>
      <c r="G51" s="601"/>
      <c r="H51" s="485"/>
      <c r="J51" s="602"/>
      <c r="K51" s="602"/>
      <c r="L51" s="604"/>
      <c r="M51" s="476"/>
      <c r="N51" s="476"/>
      <c r="O51" s="207"/>
      <c r="P51" s="207"/>
      <c r="Q51" s="208"/>
    </row>
    <row r="52" spans="1:17" ht="13.15" customHeight="1" x14ac:dyDescent="0.25">
      <c r="A52" s="467"/>
      <c r="B52" s="476"/>
      <c r="C52" s="485"/>
      <c r="D52" s="180"/>
      <c r="E52" s="205"/>
      <c r="F52" s="482"/>
      <c r="G52" s="601"/>
      <c r="H52" s="485"/>
      <c r="I52" s="111"/>
      <c r="J52" s="602"/>
      <c r="K52" s="602"/>
      <c r="L52" s="604"/>
      <c r="M52" s="476"/>
      <c r="N52" s="476"/>
      <c r="O52" s="209"/>
      <c r="P52" s="209"/>
      <c r="Q52" s="210"/>
    </row>
    <row r="53" spans="1:17" ht="13.15" customHeight="1" x14ac:dyDescent="0.25">
      <c r="A53" s="467"/>
      <c r="B53" s="476"/>
      <c r="C53" s="485"/>
      <c r="D53" s="180"/>
      <c r="E53" s="205"/>
      <c r="F53" s="482"/>
      <c r="G53" s="601"/>
      <c r="H53" s="485"/>
      <c r="I53" s="111"/>
      <c r="J53" s="602"/>
      <c r="K53" s="602"/>
      <c r="L53" s="604"/>
      <c r="M53" s="476"/>
      <c r="N53" s="476"/>
      <c r="O53" s="209"/>
      <c r="P53" s="209"/>
      <c r="Q53" s="210"/>
    </row>
    <row r="54" spans="1:17" ht="13.15" customHeight="1" x14ac:dyDescent="0.25">
      <c r="A54" s="467"/>
      <c r="B54" s="476"/>
      <c r="C54" s="485"/>
      <c r="D54" s="180"/>
      <c r="E54" s="205"/>
      <c r="F54" s="482"/>
      <c r="G54" s="601"/>
      <c r="H54" s="485"/>
      <c r="I54" s="111"/>
      <c r="J54" s="602"/>
      <c r="K54" s="602"/>
      <c r="L54" s="604"/>
      <c r="M54" s="476"/>
      <c r="N54" s="476"/>
      <c r="O54" s="209"/>
      <c r="P54" s="209"/>
      <c r="Q54" s="210"/>
    </row>
    <row r="55" spans="1:17" ht="19.5" customHeight="1" x14ac:dyDescent="0.25">
      <c r="A55" s="467"/>
      <c r="B55" s="476"/>
      <c r="C55" s="485"/>
      <c r="D55" s="180"/>
      <c r="E55" s="205"/>
      <c r="F55" s="482"/>
      <c r="G55" s="601"/>
      <c r="H55" s="485"/>
      <c r="I55" s="111"/>
      <c r="J55" s="602"/>
      <c r="K55" s="602"/>
      <c r="L55" s="604"/>
      <c r="M55" s="476"/>
      <c r="N55" s="476"/>
      <c r="O55" s="209"/>
      <c r="P55" s="209"/>
      <c r="Q55" s="210"/>
    </row>
    <row r="56" spans="1:17" ht="19.5" customHeight="1" x14ac:dyDescent="0.25">
      <c r="A56" s="467"/>
      <c r="B56" s="476"/>
      <c r="C56" s="485"/>
      <c r="D56" s="180"/>
      <c r="E56" s="205"/>
      <c r="F56" s="482"/>
      <c r="G56" s="601"/>
      <c r="H56" s="485"/>
      <c r="I56" s="111"/>
      <c r="J56" s="602"/>
      <c r="K56" s="602"/>
      <c r="L56" s="604"/>
      <c r="M56" s="476"/>
      <c r="N56" s="476"/>
      <c r="O56" s="209"/>
      <c r="P56" s="209"/>
      <c r="Q56" s="210"/>
    </row>
    <row r="57" spans="1:17" ht="13.15" customHeight="1" x14ac:dyDescent="0.25">
      <c r="A57" s="467"/>
      <c r="B57" s="476"/>
      <c r="C57" s="485"/>
      <c r="D57" s="180"/>
      <c r="E57" s="205"/>
      <c r="F57" s="482"/>
      <c r="G57" s="601"/>
      <c r="H57" s="485"/>
      <c r="I57" s="111"/>
      <c r="J57" s="602"/>
      <c r="K57" s="602"/>
      <c r="L57" s="604"/>
      <c r="M57" s="476"/>
      <c r="N57" s="476"/>
      <c r="O57" s="209"/>
      <c r="P57" s="209"/>
      <c r="Q57" s="210"/>
    </row>
    <row r="58" spans="1:17" ht="8.25" customHeight="1" x14ac:dyDescent="0.25">
      <c r="A58" s="467"/>
      <c r="B58" s="476"/>
      <c r="C58" s="485"/>
      <c r="D58" s="180"/>
      <c r="E58" s="205"/>
      <c r="F58" s="482"/>
      <c r="G58" s="601"/>
      <c r="H58" s="485"/>
      <c r="I58" s="111"/>
      <c r="J58" s="602"/>
      <c r="K58" s="602"/>
      <c r="L58" s="604"/>
      <c r="M58" s="476"/>
      <c r="N58" s="476"/>
      <c r="O58" s="209"/>
      <c r="P58" s="209"/>
      <c r="Q58" s="210"/>
    </row>
    <row r="59" spans="1:17" ht="13.15" customHeight="1" thickBot="1" x14ac:dyDescent="0.3">
      <c r="A59" s="467"/>
      <c r="B59" s="494"/>
      <c r="C59" s="485"/>
      <c r="D59" s="223"/>
      <c r="E59" s="206"/>
      <c r="F59" s="482"/>
      <c r="G59" s="601"/>
      <c r="H59" s="485"/>
      <c r="I59" s="175"/>
      <c r="J59" s="603"/>
      <c r="K59" s="603"/>
      <c r="L59" s="605"/>
      <c r="M59" s="494"/>
      <c r="N59" s="494"/>
      <c r="O59" s="211"/>
      <c r="P59" s="211"/>
      <c r="Q59" s="212"/>
    </row>
    <row r="60" spans="1:17" ht="13.5" customHeight="1" x14ac:dyDescent="0.25">
      <c r="A60" s="553">
        <f>'5- Identificación de Riesgos'!A60</f>
        <v>6</v>
      </c>
      <c r="B60" s="476" t="str">
        <f>'5- Identificación de Riesgos'!B60</f>
        <v xml:space="preserve">Afectaciones ambientales </v>
      </c>
      <c r="C60" s="494" t="str">
        <f>'5- Identificación de Riesgos'!C60</f>
        <v>Se tienen   afectaciones ambientales que generen impactos negativos en el entorno</v>
      </c>
      <c r="D60" s="494" t="s">
        <v>324</v>
      </c>
      <c r="E60" s="205" t="str">
        <f>'5- Identificación de Riesgos'!D60</f>
        <v xml:space="preserve">1. Falta de socialización del Acuerdo PSAA14-10160. </v>
      </c>
      <c r="F60" s="481" t="str">
        <f>'5- Identificación de Riesgos'!H60</f>
        <v>Alta - 4</v>
      </c>
      <c r="G60" s="494" t="str">
        <f>'5- Identificación de Riesgos'!M60</f>
        <v>Menor - 2</v>
      </c>
      <c r="H60" s="494" t="str">
        <f>'5- Identificación de Riesgos'!N60</f>
        <v>Moderado - 8</v>
      </c>
      <c r="I60" s="111"/>
      <c r="J60" s="602" t="str">
        <f>'6- Valoración Controles'!T60</f>
        <v>Alta - 4</v>
      </c>
      <c r="K60" s="602" t="str">
        <f>'6- Valoración Controles'!U60</f>
        <v>Menor - 2</v>
      </c>
      <c r="L60" s="604" t="e">
        <f>AVERAGE(#REF!)</f>
        <v>#REF!</v>
      </c>
      <c r="M60" s="476" t="str">
        <f>'6- Valoración Controles'!V60</f>
        <v>Moderado - 8</v>
      </c>
      <c r="N60" s="476" t="s">
        <v>486</v>
      </c>
      <c r="O60" s="329"/>
      <c r="P60" s="329"/>
      <c r="Q60" s="330"/>
    </row>
    <row r="61" spans="1:17" ht="13.5" customHeight="1" x14ac:dyDescent="0.25">
      <c r="A61" s="554"/>
      <c r="B61" s="476"/>
      <c r="C61" s="485"/>
      <c r="D61" s="485"/>
      <c r="E61" s="205" t="str">
        <f>'5- Identificación de Riesgos'!D61</f>
        <v>2.Baja participación de los funcionarios y servidores judiciales en las actividades de formación en el Sistema de Gestión Ambiental</v>
      </c>
      <c r="F61" s="482"/>
      <c r="G61" s="601"/>
      <c r="H61" s="485"/>
      <c r="I61" s="111"/>
      <c r="J61" s="602"/>
      <c r="K61" s="602"/>
      <c r="L61" s="604"/>
      <c r="M61" s="476"/>
      <c r="N61" s="476"/>
      <c r="O61" s="209"/>
      <c r="P61" s="209"/>
      <c r="Q61" s="210"/>
    </row>
    <row r="62" spans="1:17" ht="13.5" customHeight="1" x14ac:dyDescent="0.25">
      <c r="A62" s="554"/>
      <c r="B62" s="476"/>
      <c r="C62" s="485"/>
      <c r="D62" s="485"/>
      <c r="E62" s="205" t="e">
        <f>'5- Identificación de Riesgos'!#REF!</f>
        <v>#REF!</v>
      </c>
      <c r="F62" s="482"/>
      <c r="G62" s="601"/>
      <c r="H62" s="485"/>
      <c r="I62" s="111"/>
      <c r="J62" s="602"/>
      <c r="K62" s="602"/>
      <c r="L62" s="604"/>
      <c r="M62" s="476"/>
      <c r="N62" s="476"/>
      <c r="O62" s="209"/>
      <c r="P62" s="209"/>
      <c r="Q62" s="210"/>
    </row>
    <row r="63" spans="1:17" ht="13.5" customHeight="1" x14ac:dyDescent="0.25">
      <c r="A63" s="554"/>
      <c r="B63" s="476"/>
      <c r="C63" s="485"/>
      <c r="D63" s="485"/>
      <c r="E63" s="205" t="str">
        <f>'5- Identificación de Riesgos'!D62</f>
        <v>3.  Poco compromiso en la aplicabilidad y formación de la cultura ambiental</v>
      </c>
      <c r="F63" s="482"/>
      <c r="G63" s="601"/>
      <c r="H63" s="485"/>
      <c r="I63" s="111"/>
      <c r="J63" s="602"/>
      <c r="K63" s="602"/>
      <c r="L63" s="604"/>
      <c r="M63" s="476"/>
      <c r="N63" s="476"/>
      <c r="O63" s="209"/>
      <c r="P63" s="209"/>
      <c r="Q63" s="210"/>
    </row>
    <row r="64" spans="1:17" ht="13.5" customHeight="1" x14ac:dyDescent="0.25">
      <c r="A64" s="554"/>
      <c r="B64" s="476"/>
      <c r="C64" s="485"/>
      <c r="D64" s="485"/>
      <c r="E64" s="205" t="str">
        <f>'5- Identificación de Riesgos'!D63</f>
        <v>4. Carencia del liderazgo en el Sistema de Gestión Ambiental</v>
      </c>
      <c r="F64" s="482"/>
      <c r="G64" s="601"/>
      <c r="H64" s="485"/>
      <c r="I64" s="111"/>
      <c r="J64" s="602"/>
      <c r="K64" s="602"/>
      <c r="L64" s="604"/>
      <c r="M64" s="476"/>
      <c r="N64" s="476"/>
      <c r="O64" s="209"/>
      <c r="P64" s="209"/>
      <c r="Q64" s="210"/>
    </row>
    <row r="65" spans="1:17" ht="13.5" customHeight="1" x14ac:dyDescent="0.25">
      <c r="A65" s="554"/>
      <c r="B65" s="476"/>
      <c r="C65" s="485"/>
      <c r="D65" s="485"/>
      <c r="E65" s="205">
        <f>'5- Identificación de Riesgos'!D65</f>
        <v>0</v>
      </c>
      <c r="F65" s="482"/>
      <c r="G65" s="601"/>
      <c r="H65" s="485"/>
      <c r="I65" s="111"/>
      <c r="J65" s="602"/>
      <c r="K65" s="602"/>
      <c r="L65" s="604"/>
      <c r="M65" s="476"/>
      <c r="N65" s="476"/>
      <c r="O65" s="209"/>
      <c r="P65" s="209"/>
      <c r="Q65" s="210"/>
    </row>
    <row r="66" spans="1:17" ht="13.5" customHeight="1" x14ac:dyDescent="0.25">
      <c r="A66" s="554"/>
      <c r="B66" s="476"/>
      <c r="C66" s="485"/>
      <c r="D66" s="485"/>
      <c r="E66" s="205">
        <f>'5- Identificación de Riesgos'!D66</f>
        <v>0</v>
      </c>
      <c r="F66" s="482"/>
      <c r="G66" s="601"/>
      <c r="H66" s="485"/>
      <c r="I66" s="111"/>
      <c r="J66" s="602"/>
      <c r="K66" s="602"/>
      <c r="L66" s="604"/>
      <c r="M66" s="476"/>
      <c r="N66" s="476"/>
      <c r="O66" s="209"/>
      <c r="P66" s="209"/>
      <c r="Q66" s="210"/>
    </row>
    <row r="67" spans="1:17" ht="13.5" customHeight="1" x14ac:dyDescent="0.25">
      <c r="A67" s="554"/>
      <c r="B67" s="476"/>
      <c r="C67" s="485"/>
      <c r="D67" s="485"/>
      <c r="E67" s="205">
        <f>'5- Identificación de Riesgos'!D67</f>
        <v>0</v>
      </c>
      <c r="F67" s="482"/>
      <c r="G67" s="601"/>
      <c r="H67" s="485"/>
      <c r="I67" s="111"/>
      <c r="J67" s="602"/>
      <c r="K67" s="602"/>
      <c r="L67" s="604"/>
      <c r="M67" s="476"/>
      <c r="N67" s="476"/>
      <c r="O67" s="209"/>
      <c r="P67" s="209"/>
      <c r="Q67" s="210"/>
    </row>
    <row r="68" spans="1:17" ht="13.5" customHeight="1" x14ac:dyDescent="0.25">
      <c r="A68" s="554"/>
      <c r="B68" s="476"/>
      <c r="C68" s="485"/>
      <c r="D68" s="485"/>
      <c r="E68" s="205">
        <f>'5- Identificación de Riesgos'!D68</f>
        <v>0</v>
      </c>
      <c r="F68" s="482"/>
      <c r="G68" s="601"/>
      <c r="H68" s="485"/>
      <c r="I68" s="111"/>
      <c r="J68" s="602"/>
      <c r="K68" s="602"/>
      <c r="L68" s="604"/>
      <c r="M68" s="476"/>
      <c r="N68" s="476"/>
      <c r="O68" s="209"/>
      <c r="P68" s="209"/>
      <c r="Q68" s="210"/>
    </row>
    <row r="69" spans="1:17" ht="13.15" customHeight="1" thickBot="1" x14ac:dyDescent="0.3">
      <c r="A69" s="554"/>
      <c r="B69" s="494"/>
      <c r="C69" s="485"/>
      <c r="D69" s="485"/>
      <c r="E69" s="205">
        <f>'5- Identificación de Riesgos'!D69</f>
        <v>0</v>
      </c>
      <c r="F69" s="482"/>
      <c r="G69" s="601"/>
      <c r="H69" s="485"/>
      <c r="I69" s="112"/>
      <c r="J69" s="603"/>
      <c r="K69" s="603"/>
      <c r="L69" s="605"/>
      <c r="M69" s="494"/>
      <c r="N69" s="494"/>
      <c r="O69" s="209"/>
      <c r="P69" s="209"/>
      <c r="Q69" s="210"/>
    </row>
    <row r="70" spans="1:17" ht="13.5" customHeight="1" x14ac:dyDescent="0.25">
      <c r="A70" s="490">
        <f>'5- Identificación de Riesgos'!A70</f>
        <v>7</v>
      </c>
      <c r="B70" s="476" t="str">
        <f>'5- Identificación de Riesgos'!B70</f>
        <v xml:space="preserve">Recibir dádivas o beneficios a nombre propio o de terceros para expedir documentos  sin el lleno de requisitos legales o con datos falsos. </v>
      </c>
      <c r="C70" s="494" t="str">
        <f>'5- Identificación de Riesgos'!C70</f>
        <v xml:space="preserve"> Realizar trámites sin el cumplimiento de los requisitos legales  o con datos falsos</v>
      </c>
      <c r="D70" s="494" t="s">
        <v>324</v>
      </c>
      <c r="E70" s="205" t="e">
        <f>'5- Identificación de Riesgos'!#REF!</f>
        <v>#REF!</v>
      </c>
      <c r="F70" s="481" t="str">
        <f>'5- Identificación de Riesgos'!H70</f>
        <v>Media - 3</v>
      </c>
      <c r="G70" s="494" t="str">
        <f>'5- Identificación de Riesgos'!M70</f>
        <v>Moderado - 3</v>
      </c>
      <c r="H70" s="494" t="str">
        <f>'5- Identificación de Riesgos'!N70</f>
        <v>Moderado - 9</v>
      </c>
      <c r="I70" s="111"/>
      <c r="J70" s="602" t="str">
        <f>'6- Valoración Controles'!T70</f>
        <v>Media - 3</v>
      </c>
      <c r="K70" s="602" t="str">
        <f>'6- Valoración Controles'!U70</f>
        <v>Moderado - 3</v>
      </c>
      <c r="L70" s="604" t="e">
        <f>AVERAGE(#REF!)</f>
        <v>#REF!</v>
      </c>
      <c r="M70" s="476" t="str">
        <f>'6- Valoración Controles'!V70</f>
        <v>Moderado - 9</v>
      </c>
      <c r="N70" s="476" t="s">
        <v>427</v>
      </c>
      <c r="O70" s="209"/>
      <c r="P70" s="209"/>
      <c r="Q70" s="210"/>
    </row>
    <row r="71" spans="1:17" ht="13.5" customHeight="1" x14ac:dyDescent="0.25">
      <c r="A71" s="491"/>
      <c r="B71" s="476"/>
      <c r="C71" s="485"/>
      <c r="D71" s="485"/>
      <c r="E71" s="205" t="e">
        <f>'5- Identificación de Riesgos'!#REF!</f>
        <v>#REF!</v>
      </c>
      <c r="F71" s="482"/>
      <c r="G71" s="601"/>
      <c r="H71" s="485"/>
      <c r="I71" s="111"/>
      <c r="J71" s="602"/>
      <c r="K71" s="602"/>
      <c r="L71" s="604"/>
      <c r="M71" s="476"/>
      <c r="N71" s="476"/>
      <c r="O71" s="209"/>
      <c r="P71" s="209"/>
      <c r="Q71" s="210"/>
    </row>
    <row r="72" spans="1:17" ht="13.5" customHeight="1" x14ac:dyDescent="0.25">
      <c r="A72" s="491"/>
      <c r="B72" s="476"/>
      <c r="C72" s="485"/>
      <c r="D72" s="485"/>
      <c r="E72" s="205" t="e">
        <f>'5- Identificación de Riesgos'!#REF!</f>
        <v>#REF!</v>
      </c>
      <c r="F72" s="482"/>
      <c r="G72" s="601"/>
      <c r="H72" s="485"/>
      <c r="I72" s="111"/>
      <c r="J72" s="602"/>
      <c r="K72" s="602"/>
      <c r="L72" s="604"/>
      <c r="M72" s="476"/>
      <c r="N72" s="476"/>
      <c r="O72" s="209"/>
      <c r="P72" s="209"/>
      <c r="Q72" s="210"/>
    </row>
    <row r="73" spans="1:17" ht="13.5" customHeight="1" x14ac:dyDescent="0.25">
      <c r="A73" s="491"/>
      <c r="B73" s="476"/>
      <c r="C73" s="485"/>
      <c r="D73" s="485"/>
      <c r="E73" s="205" t="e">
        <f>'5- Identificación de Riesgos'!#REF!</f>
        <v>#REF!</v>
      </c>
      <c r="F73" s="482"/>
      <c r="G73" s="601"/>
      <c r="H73" s="485"/>
      <c r="I73" s="111"/>
      <c r="J73" s="602"/>
      <c r="K73" s="602"/>
      <c r="L73" s="604"/>
      <c r="M73" s="476"/>
      <c r="N73" s="476"/>
      <c r="O73" s="209"/>
      <c r="P73" s="209"/>
      <c r="Q73" s="210"/>
    </row>
    <row r="74" spans="1:17" ht="13.5" customHeight="1" x14ac:dyDescent="0.25">
      <c r="A74" s="491"/>
      <c r="B74" s="476"/>
      <c r="C74" s="485"/>
      <c r="D74" s="485"/>
      <c r="E74" s="205">
        <f>'5- Identificación de Riesgos'!D72</f>
        <v>0</v>
      </c>
      <c r="F74" s="482"/>
      <c r="G74" s="601"/>
      <c r="H74" s="485"/>
      <c r="I74" s="111"/>
      <c r="J74" s="602"/>
      <c r="K74" s="602"/>
      <c r="L74" s="604"/>
      <c r="M74" s="476"/>
      <c r="N74" s="476"/>
      <c r="O74" s="209"/>
      <c r="P74" s="209"/>
      <c r="Q74" s="210"/>
    </row>
    <row r="75" spans="1:17" ht="13.5" customHeight="1" x14ac:dyDescent="0.25">
      <c r="A75" s="491"/>
      <c r="B75" s="476"/>
      <c r="C75" s="485"/>
      <c r="D75" s="485"/>
      <c r="E75" s="205">
        <f>'5- Identificación de Riesgos'!D75</f>
        <v>0</v>
      </c>
      <c r="F75" s="482"/>
      <c r="G75" s="601"/>
      <c r="H75" s="485"/>
      <c r="I75" s="111"/>
      <c r="J75" s="602"/>
      <c r="K75" s="602"/>
      <c r="L75" s="604"/>
      <c r="M75" s="476"/>
      <c r="N75" s="476"/>
      <c r="O75" s="209"/>
      <c r="P75" s="209"/>
      <c r="Q75" s="210"/>
    </row>
    <row r="76" spans="1:17" ht="13.5" customHeight="1" x14ac:dyDescent="0.25">
      <c r="A76" s="491"/>
      <c r="B76" s="476"/>
      <c r="C76" s="485"/>
      <c r="D76" s="485"/>
      <c r="E76" s="205">
        <f>'5- Identificación de Riesgos'!D76</f>
        <v>0</v>
      </c>
      <c r="F76" s="482"/>
      <c r="G76" s="601"/>
      <c r="H76" s="485"/>
      <c r="I76" s="111"/>
      <c r="J76" s="602"/>
      <c r="K76" s="602"/>
      <c r="L76" s="604"/>
      <c r="M76" s="476"/>
      <c r="N76" s="476"/>
      <c r="O76" s="209"/>
      <c r="P76" s="209"/>
      <c r="Q76" s="210"/>
    </row>
    <row r="77" spans="1:17" ht="13.5" customHeight="1" x14ac:dyDescent="0.25">
      <c r="A77" s="491"/>
      <c r="B77" s="476"/>
      <c r="C77" s="485"/>
      <c r="D77" s="485"/>
      <c r="E77" s="205">
        <f>'5- Identificación de Riesgos'!D77</f>
        <v>0</v>
      </c>
      <c r="F77" s="482"/>
      <c r="G77" s="601"/>
      <c r="H77" s="485"/>
      <c r="I77" s="111"/>
      <c r="J77" s="602"/>
      <c r="K77" s="602"/>
      <c r="L77" s="604"/>
      <c r="M77" s="476"/>
      <c r="N77" s="476"/>
      <c r="O77" s="209"/>
      <c r="P77" s="209"/>
      <c r="Q77" s="210"/>
    </row>
    <row r="78" spans="1:17" ht="13.5" customHeight="1" x14ac:dyDescent="0.25">
      <c r="A78" s="491"/>
      <c r="B78" s="476"/>
      <c r="C78" s="485"/>
      <c r="D78" s="485"/>
      <c r="E78" s="205">
        <f>'5- Identificación de Riesgos'!D78</f>
        <v>0</v>
      </c>
      <c r="F78" s="482"/>
      <c r="G78" s="601"/>
      <c r="H78" s="485"/>
      <c r="I78" s="111"/>
      <c r="J78" s="602"/>
      <c r="K78" s="602"/>
      <c r="L78" s="604"/>
      <c r="M78" s="476"/>
      <c r="N78" s="476"/>
      <c r="O78" s="209"/>
      <c r="P78" s="209"/>
      <c r="Q78" s="210"/>
    </row>
    <row r="79" spans="1:17" ht="13.15" customHeight="1" thickBot="1" x14ac:dyDescent="0.3">
      <c r="A79" s="491"/>
      <c r="B79" s="477"/>
      <c r="C79" s="486"/>
      <c r="D79" s="486"/>
      <c r="E79" s="206">
        <f>'5- Identificación de Riesgos'!D79</f>
        <v>0</v>
      </c>
      <c r="F79" s="483"/>
      <c r="G79" s="619"/>
      <c r="H79" s="486"/>
      <c r="I79" s="175"/>
      <c r="J79" s="620"/>
      <c r="K79" s="620"/>
      <c r="L79" s="621"/>
      <c r="M79" s="477"/>
      <c r="N79" s="477"/>
      <c r="O79" s="211"/>
      <c r="P79" s="211"/>
      <c r="Q79" s="212"/>
    </row>
    <row r="80" spans="1:17" x14ac:dyDescent="0.25">
      <c r="A80" s="466">
        <f>'5- Identificación de Riesgos'!A80</f>
        <v>8</v>
      </c>
      <c r="B80" s="476" t="str">
        <f>'5- Identificación de Riesgos'!B80</f>
        <v>Posibilidad de interrupción o fallas Tecnológicas en hardware o software</v>
      </c>
      <c r="C80" s="494" t="str">
        <f>'5- Identificación de Riesgos'!C80</f>
        <v>Se presenta interrupción en la conexión a internet en las instalaciones del SPA.
Se presenta lentitud  al realizar trabajo cotidiano en los equipos.</v>
      </c>
      <c r="D80" s="494" t="s">
        <v>324</v>
      </c>
      <c r="E80" s="205" t="e">
        <f>'5- Identificación de Riesgos'!#REF!</f>
        <v>#REF!</v>
      </c>
      <c r="F80" s="481" t="str">
        <f>'5- Identificación de Riesgos'!H80</f>
        <v>Alta - 4</v>
      </c>
      <c r="G80" s="494" t="str">
        <f>'5- Identificación de Riesgos'!M80</f>
        <v>Leve - 1</v>
      </c>
      <c r="H80" s="494" t="str">
        <f>'5- Identificación de Riesgos'!N80</f>
        <v>Moderado - 4</v>
      </c>
      <c r="I80" s="111"/>
      <c r="J80" s="602">
        <f>'6- Valoración Controles'!T80</f>
        <v>0</v>
      </c>
      <c r="K80" s="602">
        <f>'6- Valoración Controles'!U80</f>
        <v>0</v>
      </c>
      <c r="L80" s="604" t="e">
        <f>AVERAGE(#REF!)</f>
        <v>#REF!</v>
      </c>
      <c r="M80" s="476">
        <f>'6- Valoración Controles'!V80</f>
        <v>0</v>
      </c>
      <c r="N80" s="476" t="s">
        <v>486</v>
      </c>
      <c r="O80" s="209"/>
      <c r="P80" s="209"/>
      <c r="Q80" s="210"/>
    </row>
    <row r="81" spans="1:17" x14ac:dyDescent="0.25">
      <c r="A81" s="467"/>
      <c r="B81" s="476"/>
      <c r="C81" s="485"/>
      <c r="D81" s="485"/>
      <c r="E81" s="205" t="e">
        <f>'5- Identificación de Riesgos'!#REF!</f>
        <v>#REF!</v>
      </c>
      <c r="F81" s="482"/>
      <c r="G81" s="601"/>
      <c r="H81" s="485"/>
      <c r="I81" s="111"/>
      <c r="J81" s="602"/>
      <c r="K81" s="602"/>
      <c r="L81" s="604"/>
      <c r="M81" s="476"/>
      <c r="N81" s="476"/>
      <c r="O81" s="209"/>
      <c r="P81" s="209"/>
      <c r="Q81" s="210"/>
    </row>
    <row r="82" spans="1:17" x14ac:dyDescent="0.25">
      <c r="A82" s="467"/>
      <c r="B82" s="476"/>
      <c r="C82" s="485"/>
      <c r="D82" s="485"/>
      <c r="E82" s="205" t="e">
        <f>'5- Identificación de Riesgos'!#REF!</f>
        <v>#REF!</v>
      </c>
      <c r="F82" s="482"/>
      <c r="G82" s="601"/>
      <c r="H82" s="485"/>
      <c r="I82" s="111"/>
      <c r="J82" s="602"/>
      <c r="K82" s="602"/>
      <c r="L82" s="604"/>
      <c r="M82" s="476"/>
      <c r="N82" s="476"/>
      <c r="O82" s="209"/>
      <c r="P82" s="209"/>
      <c r="Q82" s="210"/>
    </row>
    <row r="83" spans="1:17" x14ac:dyDescent="0.25">
      <c r="A83" s="467"/>
      <c r="B83" s="476"/>
      <c r="C83" s="485"/>
      <c r="D83" s="485"/>
      <c r="E83" s="205" t="e">
        <f>'5- Identificación de Riesgos'!#REF!</f>
        <v>#REF!</v>
      </c>
      <c r="F83" s="482"/>
      <c r="G83" s="601"/>
      <c r="H83" s="485"/>
      <c r="I83" s="111"/>
      <c r="J83" s="602"/>
      <c r="K83" s="602"/>
      <c r="L83" s="604"/>
      <c r="M83" s="476"/>
      <c r="N83" s="476"/>
      <c r="O83" s="209"/>
      <c r="P83" s="209"/>
      <c r="Q83" s="210"/>
    </row>
    <row r="84" spans="1:17" x14ac:dyDescent="0.25">
      <c r="A84" s="467"/>
      <c r="B84" s="476"/>
      <c r="C84" s="485"/>
      <c r="D84" s="485"/>
      <c r="E84" s="205">
        <f>'5- Identificación de Riesgos'!D84</f>
        <v>0</v>
      </c>
      <c r="F84" s="482"/>
      <c r="G84" s="601"/>
      <c r="H84" s="485"/>
      <c r="I84" s="111"/>
      <c r="J84" s="602"/>
      <c r="K84" s="602"/>
      <c r="L84" s="604"/>
      <c r="M84" s="476"/>
      <c r="N84" s="476"/>
      <c r="O84" s="209"/>
      <c r="P84" s="209"/>
      <c r="Q84" s="210"/>
    </row>
    <row r="85" spans="1:17" x14ac:dyDescent="0.25">
      <c r="A85" s="467"/>
      <c r="B85" s="476"/>
      <c r="C85" s="485"/>
      <c r="D85" s="485"/>
      <c r="E85" s="205">
        <f>'5- Identificación de Riesgos'!D85</f>
        <v>0</v>
      </c>
      <c r="F85" s="482"/>
      <c r="G85" s="601"/>
      <c r="H85" s="485"/>
      <c r="I85" s="111"/>
      <c r="J85" s="602"/>
      <c r="K85" s="602"/>
      <c r="L85" s="604"/>
      <c r="M85" s="476"/>
      <c r="N85" s="476"/>
      <c r="O85" s="209"/>
      <c r="P85" s="209"/>
      <c r="Q85" s="210"/>
    </row>
    <row r="86" spans="1:17" x14ac:dyDescent="0.25">
      <c r="A86" s="467"/>
      <c r="B86" s="476"/>
      <c r="C86" s="485"/>
      <c r="D86" s="485"/>
      <c r="E86" s="205">
        <f>'5- Identificación de Riesgos'!D86</f>
        <v>0</v>
      </c>
      <c r="F86" s="482"/>
      <c r="G86" s="601"/>
      <c r="H86" s="485"/>
      <c r="I86" s="111"/>
      <c r="J86" s="602"/>
      <c r="K86" s="602"/>
      <c r="L86" s="604"/>
      <c r="M86" s="476"/>
      <c r="N86" s="476"/>
      <c r="O86" s="209"/>
      <c r="P86" s="209"/>
      <c r="Q86" s="210"/>
    </row>
    <row r="87" spans="1:17" x14ac:dyDescent="0.25">
      <c r="A87" s="467"/>
      <c r="B87" s="476"/>
      <c r="C87" s="485"/>
      <c r="D87" s="485"/>
      <c r="E87" s="205">
        <f>'5- Identificación de Riesgos'!D87</f>
        <v>0</v>
      </c>
      <c r="F87" s="482"/>
      <c r="G87" s="601"/>
      <c r="H87" s="485"/>
      <c r="I87" s="111"/>
      <c r="J87" s="602"/>
      <c r="K87" s="602"/>
      <c r="L87" s="604"/>
      <c r="M87" s="476"/>
      <c r="N87" s="476"/>
      <c r="O87" s="209"/>
      <c r="P87" s="209"/>
      <c r="Q87" s="210"/>
    </row>
    <row r="88" spans="1:17" x14ac:dyDescent="0.25">
      <c r="A88" s="467"/>
      <c r="B88" s="476"/>
      <c r="C88" s="485"/>
      <c r="D88" s="485"/>
      <c r="E88" s="205">
        <f>'5- Identificación de Riesgos'!D88</f>
        <v>0</v>
      </c>
      <c r="F88" s="482"/>
      <c r="G88" s="601"/>
      <c r="H88" s="485"/>
      <c r="I88" s="111"/>
      <c r="J88" s="602"/>
      <c r="K88" s="602"/>
      <c r="L88" s="604"/>
      <c r="M88" s="476"/>
      <c r="N88" s="476"/>
      <c r="O88" s="209"/>
      <c r="P88" s="209"/>
      <c r="Q88" s="210"/>
    </row>
    <row r="89" spans="1:17" ht="15.75" customHeight="1" thickBot="1" x14ac:dyDescent="0.3">
      <c r="A89" s="467"/>
      <c r="B89" s="477"/>
      <c r="C89" s="486"/>
      <c r="D89" s="486"/>
      <c r="E89" s="206">
        <f>'5- Identificación de Riesgos'!D89</f>
        <v>0</v>
      </c>
      <c r="F89" s="483"/>
      <c r="G89" s="619"/>
      <c r="H89" s="486"/>
      <c r="I89" s="175"/>
      <c r="J89" s="620"/>
      <c r="K89" s="620"/>
      <c r="L89" s="621"/>
      <c r="M89" s="477"/>
      <c r="N89" s="477"/>
      <c r="O89" s="211"/>
      <c r="P89" s="211"/>
      <c r="Q89" s="212"/>
    </row>
  </sheetData>
  <mergeCells count="122">
    <mergeCell ref="L40:L49"/>
    <mergeCell ref="M40:M49"/>
    <mergeCell ref="N40:N49"/>
    <mergeCell ref="G50:G59"/>
    <mergeCell ref="H50:H59"/>
    <mergeCell ref="J50:J59"/>
    <mergeCell ref="K50:K59"/>
    <mergeCell ref="M50:M59"/>
    <mergeCell ref="N50:N59"/>
    <mergeCell ref="L50:L59"/>
    <mergeCell ref="M80:M89"/>
    <mergeCell ref="N80:N89"/>
    <mergeCell ref="G80:G89"/>
    <mergeCell ref="H80:H89"/>
    <mergeCell ref="J80:J89"/>
    <mergeCell ref="K80:K89"/>
    <mergeCell ref="L80:L89"/>
    <mergeCell ref="A80:A89"/>
    <mergeCell ref="B80:B89"/>
    <mergeCell ref="C80:C89"/>
    <mergeCell ref="D80:D89"/>
    <mergeCell ref="F80:F89"/>
    <mergeCell ref="M30:M39"/>
    <mergeCell ref="N30:N39"/>
    <mergeCell ref="B40:B49"/>
    <mergeCell ref="A50:A59"/>
    <mergeCell ref="B50:B59"/>
    <mergeCell ref="C50:C59"/>
    <mergeCell ref="F50:F59"/>
    <mergeCell ref="F40:F49"/>
    <mergeCell ref="G30:G39"/>
    <mergeCell ref="H30:H39"/>
    <mergeCell ref="J30:J39"/>
    <mergeCell ref="K30:K39"/>
    <mergeCell ref="L30:L39"/>
    <mergeCell ref="A30:A39"/>
    <mergeCell ref="B30:B39"/>
    <mergeCell ref="C30:C39"/>
    <mergeCell ref="D30:D39"/>
    <mergeCell ref="F30:F39"/>
    <mergeCell ref="A40:A49"/>
    <mergeCell ref="C40:C49"/>
    <mergeCell ref="G40:G49"/>
    <mergeCell ref="H40:H49"/>
    <mergeCell ref="J40:J49"/>
    <mergeCell ref="K40:K49"/>
    <mergeCell ref="M60:M69"/>
    <mergeCell ref="N60:N69"/>
    <mergeCell ref="G60:G69"/>
    <mergeCell ref="H60:H69"/>
    <mergeCell ref="A70:A79"/>
    <mergeCell ref="B70:B79"/>
    <mergeCell ref="C70:C79"/>
    <mergeCell ref="D70:D79"/>
    <mergeCell ref="F70:F79"/>
    <mergeCell ref="M70:M79"/>
    <mergeCell ref="N70:N79"/>
    <mergeCell ref="G70:G79"/>
    <mergeCell ref="H70:H79"/>
    <mergeCell ref="J70:J79"/>
    <mergeCell ref="K70:K79"/>
    <mergeCell ref="L70:L79"/>
    <mergeCell ref="J60:J69"/>
    <mergeCell ref="K60:K69"/>
    <mergeCell ref="L60:L69"/>
    <mergeCell ref="A60:A69"/>
    <mergeCell ref="B60:B69"/>
    <mergeCell ref="C60:C69"/>
    <mergeCell ref="D60:D69"/>
    <mergeCell ref="F60:F69"/>
    <mergeCell ref="A6:B6"/>
    <mergeCell ref="F1:Q3"/>
    <mergeCell ref="O8:O9"/>
    <mergeCell ref="P8:P9"/>
    <mergeCell ref="Q8:Q9"/>
    <mergeCell ref="A7:E7"/>
    <mergeCell ref="F7:H7"/>
    <mergeCell ref="M8:M9"/>
    <mergeCell ref="N8:N9"/>
    <mergeCell ref="F8:F9"/>
    <mergeCell ref="G8:G9"/>
    <mergeCell ref="J7:N7"/>
    <mergeCell ref="A1:E3"/>
    <mergeCell ref="A4:B4"/>
    <mergeCell ref="A5:B5"/>
    <mergeCell ref="A8:A9"/>
    <mergeCell ref="C4:Q4"/>
    <mergeCell ref="C5:Q5"/>
    <mergeCell ref="C6:Q6"/>
    <mergeCell ref="A20:A29"/>
    <mergeCell ref="B20:B29"/>
    <mergeCell ref="C20:C29"/>
    <mergeCell ref="D20:D29"/>
    <mergeCell ref="L8:L9"/>
    <mergeCell ref="J8:J9"/>
    <mergeCell ref="H8:H9"/>
    <mergeCell ref="C8:C9"/>
    <mergeCell ref="D8:D9"/>
    <mergeCell ref="B8:B9"/>
    <mergeCell ref="A10:A19"/>
    <mergeCell ref="B10:B19"/>
    <mergeCell ref="F10:F19"/>
    <mergeCell ref="K8:K9"/>
    <mergeCell ref="K20:K29"/>
    <mergeCell ref="L10:L19"/>
    <mergeCell ref="E8:E9"/>
    <mergeCell ref="G10:G19"/>
    <mergeCell ref="H10:H19"/>
    <mergeCell ref="J10:J19"/>
    <mergeCell ref="K10:K19"/>
    <mergeCell ref="I8:I9"/>
    <mergeCell ref="M20:M29"/>
    <mergeCell ref="N20:N29"/>
    <mergeCell ref="M10:M19"/>
    <mergeCell ref="N10:N19"/>
    <mergeCell ref="C10:C19"/>
    <mergeCell ref="D10:D19"/>
    <mergeCell ref="F20:F29"/>
    <mergeCell ref="G20:G29"/>
    <mergeCell ref="H20:H29"/>
    <mergeCell ref="J20:J29"/>
    <mergeCell ref="L20:L29"/>
  </mergeCells>
  <conditionalFormatting sqref="F10 F20 F30 F40 F50">
    <cfRule type="containsText" dxfId="339" priority="455" operator="containsText" text="Media">
      <formula>NOT(ISERROR(SEARCH("Media",F10)))</formula>
    </cfRule>
    <cfRule type="containsText" dxfId="338" priority="454" operator="containsText" text="Media">
      <formula>NOT(ISERROR(SEARCH("Media",F10)))</formula>
    </cfRule>
    <cfRule type="containsText" dxfId="337" priority="453" operator="containsText" text="Media">
      <formula>NOT(ISERROR(SEARCH("Media",F10)))</formula>
    </cfRule>
    <cfRule type="containsText" dxfId="336" priority="450" operator="containsText" text="Muy Alta">
      <formula>NOT(ISERROR(SEARCH("Muy Alta",F10)))</formula>
    </cfRule>
    <cfRule type="containsText" dxfId="335" priority="449" operator="containsText" text="Baja">
      <formula>NOT(ISERROR(SEARCH("Baja",F10)))</formula>
    </cfRule>
    <cfRule type="containsText" dxfId="334" priority="448" operator="containsText" text="Muy Baja">
      <formula>NOT(ISERROR(SEARCH("Muy Baja",F10)))</formula>
    </cfRule>
    <cfRule type="cellIs" dxfId="333" priority="469" operator="between">
      <formula>1</formula>
      <formula>2</formula>
    </cfRule>
    <cfRule type="containsText" dxfId="330" priority="466" operator="containsText" text="Muy baja">
      <formula>NOT(ISERROR(SEARCH("Muy baja",F10)))</formula>
    </cfRule>
    <cfRule type="containsText" dxfId="329" priority="465" operator="containsText" text="Baja">
      <formula>NOT(ISERROR(SEARCH("Baja",F10)))</formula>
    </cfRule>
    <cfRule type="containsText" dxfId="328" priority="464" operator="containsText" text="Media">
      <formula>NOT(ISERROR(SEARCH("Media",F10)))</formula>
    </cfRule>
    <cfRule type="containsText" dxfId="327" priority="452" operator="containsText" text="Alta">
      <formula>NOT(ISERROR(SEARCH("Alta",F10)))</formula>
    </cfRule>
    <cfRule type="containsText" dxfId="326" priority="463" operator="containsText" text="Alta">
      <formula>NOT(ISERROR(SEARCH("Alta",F10)))</formula>
    </cfRule>
    <cfRule type="containsText" dxfId="325" priority="462" operator="containsText" text="Muy bajo">
      <formula>NOT(ISERROR(SEARCH("Muy bajo",F10)))</formula>
    </cfRule>
    <cfRule type="containsText" dxfId="324" priority="461" operator="containsText" text="Muy Baja'Tabla probabilidad'!">
      <formula>NOT(ISERROR(SEARCH("Muy Baja'Tabla probabilidad'!",F10)))</formula>
    </cfRule>
    <cfRule type="containsText" dxfId="323" priority="460" operator="containsText" text="Muy Baja">
      <formula>NOT(ISERROR(SEARCH("Muy Baja",F10)))</formula>
    </cfRule>
    <cfRule type="containsText" dxfId="322" priority="459" operator="containsText" text="Muy Baja">
      <formula>NOT(ISERROR(SEARCH("Muy Baja",F10)))</formula>
    </cfRule>
    <cfRule type="cellIs" dxfId="321" priority="470" operator="between">
      <formula>0</formula>
      <formula>2</formula>
    </cfRule>
    <cfRule type="containsText" dxfId="320" priority="458" operator="containsText" text="Muy Baja">
      <formula>NOT(ISERROR(SEARCH("Muy Baja",F10)))</formula>
    </cfRule>
    <cfRule type="containsText" dxfId="319" priority="457" operator="containsText" text="Baja">
      <formula>NOT(ISERROR(SEARCH("Baja",F10)))</formula>
    </cfRule>
    <cfRule type="containsText" dxfId="318" priority="456" operator="containsText" text="Muy Baja">
      <formula>NOT(ISERROR(SEARCH("Muy Baja",F10)))</formula>
    </cfRule>
  </conditionalFormatting>
  <conditionalFormatting sqref="F60">
    <cfRule type="containsText" dxfId="317" priority="134" operator="containsText" text="Muy baja">
      <formula>NOT(ISERROR(SEARCH("Muy baja",F60)))</formula>
    </cfRule>
    <cfRule type="cellIs" dxfId="314" priority="138" operator="between">
      <formula>0</formula>
      <formula>2</formula>
    </cfRule>
    <cfRule type="containsText" dxfId="313" priority="118" operator="containsText" text="Muy Alta">
      <formula>NOT(ISERROR(SEARCH("Muy Alta",F60)))</formula>
    </cfRule>
    <cfRule type="containsText" dxfId="312" priority="116" operator="containsText" text="Muy Baja">
      <formula>NOT(ISERROR(SEARCH("Muy Baja",F60)))</formula>
    </cfRule>
    <cfRule type="containsText" dxfId="311" priority="117" operator="containsText" text="Baja">
      <formula>NOT(ISERROR(SEARCH("Baja",F60)))</formula>
    </cfRule>
    <cfRule type="cellIs" dxfId="310" priority="137" operator="between">
      <formula>1</formula>
      <formula>2</formula>
    </cfRule>
    <cfRule type="containsText" dxfId="309" priority="120" operator="containsText" text="Alta">
      <formula>NOT(ISERROR(SEARCH("Alta",F60)))</formula>
    </cfRule>
    <cfRule type="containsText" dxfId="308" priority="121" operator="containsText" text="Media">
      <formula>NOT(ISERROR(SEARCH("Media",F60)))</formula>
    </cfRule>
    <cfRule type="containsText" dxfId="307" priority="122" operator="containsText" text="Media">
      <formula>NOT(ISERROR(SEARCH("Media",F60)))</formula>
    </cfRule>
    <cfRule type="containsText" dxfId="306" priority="123" operator="containsText" text="Media">
      <formula>NOT(ISERROR(SEARCH("Media",F60)))</formula>
    </cfRule>
    <cfRule type="containsText" dxfId="305" priority="124" operator="containsText" text="Muy Baja">
      <formula>NOT(ISERROR(SEARCH("Muy Baja",F60)))</formula>
    </cfRule>
    <cfRule type="containsText" dxfId="304" priority="125" operator="containsText" text="Baja">
      <formula>NOT(ISERROR(SEARCH("Baja",F60)))</formula>
    </cfRule>
    <cfRule type="containsText" dxfId="303" priority="126" operator="containsText" text="Muy Baja">
      <formula>NOT(ISERROR(SEARCH("Muy Baja",F60)))</formula>
    </cfRule>
    <cfRule type="containsText" dxfId="302" priority="127" operator="containsText" text="Muy Baja">
      <formula>NOT(ISERROR(SEARCH("Muy Baja",F60)))</formula>
    </cfRule>
    <cfRule type="containsText" dxfId="301" priority="128" operator="containsText" text="Muy Baja">
      <formula>NOT(ISERROR(SEARCH("Muy Baja",F60)))</formula>
    </cfRule>
    <cfRule type="containsText" dxfId="300" priority="129" operator="containsText" text="Muy Baja'Tabla probabilidad'!">
      <formula>NOT(ISERROR(SEARCH("Muy Baja'Tabla probabilidad'!",F60)))</formula>
    </cfRule>
    <cfRule type="containsText" dxfId="299" priority="130" operator="containsText" text="Muy bajo">
      <formula>NOT(ISERROR(SEARCH("Muy bajo",F60)))</formula>
    </cfRule>
    <cfRule type="containsText" dxfId="298" priority="131" operator="containsText" text="Alta">
      <formula>NOT(ISERROR(SEARCH("Alta",F60)))</formula>
    </cfRule>
    <cfRule type="containsText" dxfId="297" priority="132" operator="containsText" text="Media">
      <formula>NOT(ISERROR(SEARCH("Media",F60)))</formula>
    </cfRule>
    <cfRule type="containsText" dxfId="296" priority="133" operator="containsText" text="Baja">
      <formula>NOT(ISERROR(SEARCH("Baja",F60)))</formula>
    </cfRule>
  </conditionalFormatting>
  <conditionalFormatting sqref="F70 F80">
    <cfRule type="containsText" dxfId="295" priority="38" operator="containsText" text="Muy Baja">
      <formula>NOT(ISERROR(SEARCH("Muy Baja",F70)))</formula>
    </cfRule>
    <cfRule type="containsText" dxfId="294" priority="48" operator="containsText" text="Muy baja">
      <formula>NOT(ISERROR(SEARCH("Muy baja",F70)))</formula>
    </cfRule>
    <cfRule type="containsText" dxfId="291" priority="34" operator="containsText" text="Alta">
      <formula>NOT(ISERROR(SEARCH("Alta",F70)))</formula>
    </cfRule>
    <cfRule type="containsText" dxfId="290" priority="42" operator="containsText" text="Muy Baja">
      <formula>NOT(ISERROR(SEARCH("Muy Baja",F70)))</formula>
    </cfRule>
    <cfRule type="cellIs" dxfId="289" priority="51" operator="between">
      <formula>1</formula>
      <formula>2</formula>
    </cfRule>
    <cfRule type="cellIs" dxfId="288" priority="52" operator="between">
      <formula>0</formula>
      <formula>2</formula>
    </cfRule>
    <cfRule type="containsText" dxfId="287" priority="32" operator="containsText" text="Muy Alta">
      <formula>NOT(ISERROR(SEARCH("Muy Alta",F70)))</formula>
    </cfRule>
    <cfRule type="containsText" dxfId="286" priority="31" operator="containsText" text="Baja">
      <formula>NOT(ISERROR(SEARCH("Baja",F70)))</formula>
    </cfRule>
    <cfRule type="containsText" dxfId="285" priority="30" operator="containsText" text="Muy Baja">
      <formula>NOT(ISERROR(SEARCH("Muy Baja",F70)))</formula>
    </cfRule>
    <cfRule type="containsText" dxfId="284" priority="35" operator="containsText" text="Media">
      <formula>NOT(ISERROR(SEARCH("Media",F70)))</formula>
    </cfRule>
    <cfRule type="containsText" dxfId="283" priority="36" operator="containsText" text="Media">
      <formula>NOT(ISERROR(SEARCH("Media",F70)))</formula>
    </cfRule>
    <cfRule type="containsText" dxfId="282" priority="37" operator="containsText" text="Media">
      <formula>NOT(ISERROR(SEARCH("Media",F70)))</formula>
    </cfRule>
    <cfRule type="containsText" dxfId="281" priority="39" operator="containsText" text="Baja">
      <formula>NOT(ISERROR(SEARCH("Baja",F70)))</formula>
    </cfRule>
    <cfRule type="containsText" dxfId="280" priority="40" operator="containsText" text="Muy Baja">
      <formula>NOT(ISERROR(SEARCH("Muy Baja",F70)))</formula>
    </cfRule>
    <cfRule type="containsText" dxfId="279" priority="41" operator="containsText" text="Muy Baja">
      <formula>NOT(ISERROR(SEARCH("Muy Baja",F70)))</formula>
    </cfRule>
    <cfRule type="containsText" dxfId="278" priority="43" operator="containsText" text="Muy Baja'Tabla probabilidad'!">
      <formula>NOT(ISERROR(SEARCH("Muy Baja'Tabla probabilidad'!",F70)))</formula>
    </cfRule>
    <cfRule type="containsText" dxfId="277" priority="44" operator="containsText" text="Muy bajo">
      <formula>NOT(ISERROR(SEARCH("Muy bajo",F70)))</formula>
    </cfRule>
    <cfRule type="containsText" dxfId="276" priority="45" operator="containsText" text="Alta">
      <formula>NOT(ISERROR(SEARCH("Alta",F70)))</formula>
    </cfRule>
    <cfRule type="containsText" dxfId="275" priority="46" operator="containsText" text="Media">
      <formula>NOT(ISERROR(SEARCH("Media",F70)))</formula>
    </cfRule>
    <cfRule type="containsText" dxfId="274" priority="47" operator="containsText" text="Baja">
      <formula>NOT(ISERROR(SEARCH("Baja",F70)))</formula>
    </cfRule>
  </conditionalFormatting>
  <conditionalFormatting sqref="G10 G20 G30 G40 G50">
    <cfRule type="containsText" dxfId="273" priority="445" operator="containsText" text="Moderado">
      <formula>NOT(ISERROR(SEARCH("Moderado",G10)))</formula>
    </cfRule>
    <cfRule type="containsText" dxfId="272" priority="444" operator="containsText" text="Alta">
      <formula>NOT(ISERROR(SEARCH("Alta",G10)))</formula>
    </cfRule>
    <cfRule type="containsText" dxfId="271" priority="443" operator="containsText" text="Mayor">
      <formula>NOT(ISERROR(SEARCH("Mayor",G10)))</formula>
    </cfRule>
    <cfRule type="containsText" dxfId="270" priority="442" operator="containsText" text="Catastrófico">
      <formula>NOT(ISERROR(SEARCH("Catastrófico",G10)))</formula>
    </cfRule>
    <cfRule type="containsText" dxfId="269" priority="447" operator="containsText" text="Leve">
      <formula>NOT(ISERROR(SEARCH("Leve",G10)))</formula>
    </cfRule>
    <cfRule type="containsText" dxfId="268" priority="446" operator="containsText" text="Menor">
      <formula>NOT(ISERROR(SEARCH("Menor",G10)))</formula>
    </cfRule>
  </conditionalFormatting>
  <conditionalFormatting sqref="G60">
    <cfRule type="containsText" dxfId="267" priority="111" operator="containsText" text="Mayor">
      <formula>NOT(ISERROR(SEARCH("Mayor",G60)))</formula>
    </cfRule>
    <cfRule type="containsText" dxfId="266" priority="115" operator="containsText" text="Leve">
      <formula>NOT(ISERROR(SEARCH("Leve",G60)))</formula>
    </cfRule>
    <cfRule type="containsText" dxfId="265" priority="110" operator="containsText" text="Catastrófico">
      <formula>NOT(ISERROR(SEARCH("Catastrófico",G60)))</formula>
    </cfRule>
    <cfRule type="containsText" dxfId="264" priority="112" operator="containsText" text="Alta">
      <formula>NOT(ISERROR(SEARCH("Alta",G60)))</formula>
    </cfRule>
    <cfRule type="containsText" dxfId="263" priority="113" operator="containsText" text="Moderado">
      <formula>NOT(ISERROR(SEARCH("Moderado",G60)))</formula>
    </cfRule>
    <cfRule type="containsText" dxfId="262" priority="114" operator="containsText" text="Menor">
      <formula>NOT(ISERROR(SEARCH("Menor",G60)))</formula>
    </cfRule>
  </conditionalFormatting>
  <conditionalFormatting sqref="G70 G80">
    <cfRule type="containsText" dxfId="261" priority="27" operator="containsText" text="Moderado">
      <formula>NOT(ISERROR(SEARCH("Moderado",G70)))</formula>
    </cfRule>
    <cfRule type="containsText" dxfId="260" priority="28" operator="containsText" text="Menor">
      <formula>NOT(ISERROR(SEARCH("Menor",G70)))</formula>
    </cfRule>
    <cfRule type="containsText" dxfId="259" priority="29" operator="containsText" text="Leve">
      <formula>NOT(ISERROR(SEARCH("Leve",G70)))</formula>
    </cfRule>
    <cfRule type="containsText" dxfId="258" priority="24" operator="containsText" text="Catastrófico">
      <formula>NOT(ISERROR(SEARCH("Catastrófico",G70)))</formula>
    </cfRule>
    <cfRule type="containsText" dxfId="257" priority="26" operator="containsText" text="Alta">
      <formula>NOT(ISERROR(SEARCH("Alta",G70)))</formula>
    </cfRule>
    <cfRule type="containsText" dxfId="256" priority="25" operator="containsText" text="Mayor">
      <formula>NOT(ISERROR(SEARCH("Mayor",G70)))</formula>
    </cfRule>
  </conditionalFormatting>
  <conditionalFormatting sqref="H10:I10 H20:I20 H30:I30 H40 H50">
    <cfRule type="containsText" dxfId="255" priority="439" operator="containsText" text="Bajo">
      <formula>NOT(ISERROR(SEARCH("Bajo",H10)))</formula>
    </cfRule>
    <cfRule type="containsText" dxfId="254" priority="441" operator="containsText" text="Extremo">
      <formula>NOT(ISERROR(SEARCH("Extremo",H10)))</formula>
    </cfRule>
    <cfRule type="containsText" dxfId="253" priority="437" operator="containsText" text="Extremo">
      <formula>NOT(ISERROR(SEARCH("Extremo",H10)))</formula>
    </cfRule>
    <cfRule type="containsText" dxfId="252" priority="438" operator="containsText" text="Alto">
      <formula>NOT(ISERROR(SEARCH("Alto",H10)))</formula>
    </cfRule>
    <cfRule type="containsText" dxfId="251" priority="440" operator="containsText" text="Moderado">
      <formula>NOT(ISERROR(SEARCH("Moderado",H10)))</formula>
    </cfRule>
  </conditionalFormatting>
  <conditionalFormatting sqref="H60:I60">
    <cfRule type="containsText" dxfId="250" priority="105" operator="containsText" text="Extremo">
      <formula>NOT(ISERROR(SEARCH("Extremo",H60)))</formula>
    </cfRule>
    <cfRule type="containsText" dxfId="249" priority="106" operator="containsText" text="Alto">
      <formula>NOT(ISERROR(SEARCH("Alto",H60)))</formula>
    </cfRule>
    <cfRule type="containsText" dxfId="248" priority="109" operator="containsText" text="Extremo">
      <formula>NOT(ISERROR(SEARCH("Extremo",H60)))</formula>
    </cfRule>
    <cfRule type="containsText" dxfId="247" priority="108" operator="containsText" text="Moderado">
      <formula>NOT(ISERROR(SEARCH("Moderado",H60)))</formula>
    </cfRule>
    <cfRule type="containsText" dxfId="246" priority="107" operator="containsText" text="Bajo">
      <formula>NOT(ISERROR(SEARCH("Bajo",H60)))</formula>
    </cfRule>
  </conditionalFormatting>
  <conditionalFormatting sqref="H70:I70 H80:I80">
    <cfRule type="containsText" dxfId="245" priority="23" operator="containsText" text="Extremo">
      <formula>NOT(ISERROR(SEARCH("Extremo",H70)))</formula>
    </cfRule>
    <cfRule type="containsText" dxfId="244" priority="22" operator="containsText" text="Moderado">
      <formula>NOT(ISERROR(SEARCH("Moderado",H70)))</formula>
    </cfRule>
    <cfRule type="containsText" dxfId="243" priority="21" operator="containsText" text="Bajo">
      <formula>NOT(ISERROR(SEARCH("Bajo",H70)))</formula>
    </cfRule>
    <cfRule type="containsText" dxfId="242" priority="20" operator="containsText" text="Alto">
      <formula>NOT(ISERROR(SEARCH("Alto",H70)))</formula>
    </cfRule>
    <cfRule type="containsText" dxfId="241" priority="19" operator="containsText" text="Extremo">
      <formula>NOT(ISERROR(SEARCH("Extremo",H70)))</formula>
    </cfRule>
  </conditionalFormatting>
  <conditionalFormatting sqref="J10:J89">
    <cfRule type="containsText" dxfId="240" priority="407" operator="containsText" text="Alta">
      <formula>NOT(ISERROR(SEARCH("Alta",J10)))</formula>
    </cfRule>
    <cfRule type="containsText" dxfId="239" priority="406" operator="containsText" text="Muy Alta">
      <formula>NOT(ISERROR(SEARCH("Muy Alta",J10)))</formula>
    </cfRule>
    <cfRule type="containsText" dxfId="238" priority="408" operator="containsText" text="Media">
      <formula>NOT(ISERROR(SEARCH("Media",J10)))</formula>
    </cfRule>
    <cfRule type="containsText" dxfId="237" priority="409" operator="containsText" text="Baja">
      <formula>NOT(ISERROR(SEARCH("Baja",J10)))</formula>
    </cfRule>
    <cfRule type="containsText" dxfId="236" priority="410" operator="containsText" text="Muy Baja">
      <formula>NOT(ISERROR(SEARCH("Muy Baja",J10)))</formula>
    </cfRule>
    <cfRule type="containsText" dxfId="235" priority="139" operator="containsText" text="Muy Baja">
      <formula>NOT(ISERROR(SEARCH("Muy Baja",J10)))</formula>
    </cfRule>
  </conditionalFormatting>
  <conditionalFormatting sqref="K10:K89">
    <cfRule type="containsText" dxfId="234" priority="402" operator="containsText" text="Moderado">
      <formula>NOT(ISERROR(SEARCH("Moderado",K10)))</formula>
    </cfRule>
    <cfRule type="containsText" dxfId="233" priority="405" operator="containsText" text="Mayor">
      <formula>NOT(ISERROR(SEARCH("Mayor",K10)))</formula>
    </cfRule>
    <cfRule type="containsText" dxfId="232" priority="404" operator="containsText" text="Leve">
      <formula>NOT(ISERROR(SEARCH("Leve",K10)))</formula>
    </cfRule>
    <cfRule type="containsText" dxfId="231" priority="403" operator="containsText" text="Menor">
      <formula>NOT(ISERROR(SEARCH("Menor",K10)))</formula>
    </cfRule>
    <cfRule type="containsText" dxfId="230" priority="401" operator="containsText" text="Catastrófico">
      <formula>NOT(ISERROR(SEARCH("Catastrófico",K10)))</formula>
    </cfRule>
  </conditionalFormatting>
  <conditionalFormatting sqref="M10 M20 M30 M40">
    <cfRule type="containsText" dxfId="229" priority="419" operator="containsText" text="Alto">
      <formula>NOT(ISERROR(SEARCH("Alto",M10)))</formula>
    </cfRule>
    <cfRule type="containsText" dxfId="228" priority="416" operator="containsText" text="Moderado">
      <formula>NOT(ISERROR(SEARCH("Moderado",M10)))</formula>
    </cfRule>
    <cfRule type="containsText" dxfId="227" priority="413" operator="containsText" text="Moderado">
      <formula>NOT(ISERROR(SEARCH("Moderado",M10)))</formula>
    </cfRule>
    <cfRule type="containsText" dxfId="226" priority="411" operator="containsText" text="Extremo">
      <formula>NOT(ISERROR(SEARCH("Extremo",M10)))</formula>
    </cfRule>
    <cfRule type="containsText" dxfId="225" priority="412" operator="containsText" text="Alto">
      <formula>NOT(ISERROR(SEARCH("Alto",M10)))</formula>
    </cfRule>
    <cfRule type="containsText" dxfId="224" priority="414" operator="containsText" text="Menor">
      <formula>NOT(ISERROR(SEARCH("Menor",M10)))</formula>
    </cfRule>
    <cfRule type="containsText" dxfId="223" priority="415" operator="containsText" text="Bajo">
      <formula>NOT(ISERROR(SEARCH("Bajo",M10)))</formula>
    </cfRule>
    <cfRule type="containsText" dxfId="222" priority="417" operator="containsText" text="Extremo">
      <formula>NOT(ISERROR(SEARCH("Extremo",M10)))</formula>
    </cfRule>
    <cfRule type="containsText" dxfId="221" priority="418" operator="containsText" text="Baja">
      <formula>NOT(ISERROR(SEARCH("Baja",M10)))</formula>
    </cfRule>
  </conditionalFormatting>
  <conditionalFormatting sqref="M50">
    <cfRule type="containsText" dxfId="220" priority="3" operator="containsText" text="Moderado">
      <formula>NOT(ISERROR(SEARCH("Moderado",M50)))</formula>
    </cfRule>
    <cfRule type="containsText" dxfId="219" priority="4" operator="containsText" text="Menor">
      <formula>NOT(ISERROR(SEARCH("Menor",M50)))</formula>
    </cfRule>
    <cfRule type="containsText" dxfId="218" priority="1" operator="containsText" text="Extremo">
      <formula>NOT(ISERROR(SEARCH("Extremo",M50)))</formula>
    </cfRule>
    <cfRule type="containsText" dxfId="217" priority="2" operator="containsText" text="Alto">
      <formula>NOT(ISERROR(SEARCH("Alto",M50)))</formula>
    </cfRule>
    <cfRule type="containsText" dxfId="216" priority="7" operator="containsText" text="Extremo">
      <formula>NOT(ISERROR(SEARCH("Extremo",M50)))</formula>
    </cfRule>
    <cfRule type="containsText" dxfId="215" priority="6" operator="containsText" text="Moderado">
      <formula>NOT(ISERROR(SEARCH("Moderado",M50)))</formula>
    </cfRule>
    <cfRule type="containsText" dxfId="214" priority="5" operator="containsText" text="Bajo">
      <formula>NOT(ISERROR(SEARCH("Bajo",M50)))</formula>
    </cfRule>
    <cfRule type="containsText" dxfId="213" priority="9" operator="containsText" text="Alto">
      <formula>NOT(ISERROR(SEARCH("Alto",M50)))</formula>
    </cfRule>
    <cfRule type="containsText" dxfId="212" priority="8" operator="containsText" text="Baja">
      <formula>NOT(ISERROR(SEARCH("Baja",M50)))</formula>
    </cfRule>
  </conditionalFormatting>
  <conditionalFormatting sqref="M60">
    <cfRule type="containsText" dxfId="211" priority="104" operator="containsText" text="Alto">
      <formula>NOT(ISERROR(SEARCH("Alto",M60)))</formula>
    </cfRule>
    <cfRule type="containsText" dxfId="210" priority="103" operator="containsText" text="Baja">
      <formula>NOT(ISERROR(SEARCH("Baja",M60)))</formula>
    </cfRule>
    <cfRule type="containsText" dxfId="209" priority="102" operator="containsText" text="Extremo">
      <formula>NOT(ISERROR(SEARCH("Extremo",M60)))</formula>
    </cfRule>
    <cfRule type="containsText" dxfId="208" priority="101" operator="containsText" text="Moderado">
      <formula>NOT(ISERROR(SEARCH("Moderado",M60)))</formula>
    </cfRule>
    <cfRule type="containsText" dxfId="207" priority="100" operator="containsText" text="Bajo">
      <formula>NOT(ISERROR(SEARCH("Bajo",M60)))</formula>
    </cfRule>
    <cfRule type="containsText" dxfId="206" priority="98" operator="containsText" text="Moderado">
      <formula>NOT(ISERROR(SEARCH("Moderado",M60)))</formula>
    </cfRule>
    <cfRule type="containsText" dxfId="205" priority="97" operator="containsText" text="Alto">
      <formula>NOT(ISERROR(SEARCH("Alto",M60)))</formula>
    </cfRule>
    <cfRule type="containsText" dxfId="204" priority="96" operator="containsText" text="Extremo">
      <formula>NOT(ISERROR(SEARCH("Extremo",M60)))</formula>
    </cfRule>
    <cfRule type="containsText" dxfId="203" priority="99" operator="containsText" text="Menor">
      <formula>NOT(ISERROR(SEARCH("Menor",M60)))</formula>
    </cfRule>
  </conditionalFormatting>
  <conditionalFormatting sqref="M70 M80">
    <cfRule type="containsText" dxfId="202" priority="18" operator="containsText" text="Alto">
      <formula>NOT(ISERROR(SEARCH("Alto",M70)))</formula>
    </cfRule>
    <cfRule type="containsText" dxfId="201" priority="17" operator="containsText" text="Baja">
      <formula>NOT(ISERROR(SEARCH("Baja",M70)))</formula>
    </cfRule>
    <cfRule type="containsText" dxfId="200" priority="16" operator="containsText" text="Extremo">
      <formula>NOT(ISERROR(SEARCH("Extremo",M70)))</formula>
    </cfRule>
    <cfRule type="containsText" dxfId="199" priority="15" operator="containsText" text="Moderado">
      <formula>NOT(ISERROR(SEARCH("Moderado",M70)))</formula>
    </cfRule>
    <cfRule type="containsText" dxfId="198" priority="14" operator="containsText" text="Bajo">
      <formula>NOT(ISERROR(SEARCH("Bajo",M70)))</formula>
    </cfRule>
    <cfRule type="containsText" dxfId="197" priority="12" operator="containsText" text="Moderado">
      <formula>NOT(ISERROR(SEARCH("Moderado",M70)))</formula>
    </cfRule>
    <cfRule type="containsText" dxfId="196" priority="13" operator="containsText" text="Menor">
      <formula>NOT(ISERROR(SEARCH("Menor",M70)))</formula>
    </cfRule>
    <cfRule type="containsText" dxfId="195" priority="11" operator="containsText" text="Alto">
      <formula>NOT(ISERROR(SEARCH("Alto",M70)))</formula>
    </cfRule>
    <cfRule type="containsText" dxfId="194" priority="10" operator="containsText" text="Extremo">
      <formula>NOT(ISERROR(SEARCH("Extremo",M70)))</formula>
    </cfRule>
  </conditionalFormatting>
  <dataValidations count="1">
    <dataValidation type="list" allowBlank="1" showInputMessage="1" showErrorMessage="1" sqref="D10:D89" xr:uid="{00000000-0002-0000-0600-000000000000}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58" fitToHeight="0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68" operator="containsText" id="{1034B27F-53CC-4A29-BA39-C5FDB949099A}">
            <xm:f>NOT(ISERROR(SEARCH('8- Políticas de Administración '!$B$5,F10)))</xm:f>
            <xm:f>'8- Políticas de Administración '!$B$5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ontainsText" priority="467" operator="containsText" id="{E50DE147-7B2A-40A6-95D7-AEA96FC942F8}">
            <xm:f>NOT(ISERROR(SEARCH('8- Políticas de Administración '!$B$5,F10)))</xm:f>
            <xm:f>'8- Políticas de Administración '!$B$5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F10 F20 F30 F40 F50</xm:sqref>
        </x14:conditionalFormatting>
        <x14:conditionalFormatting xmlns:xm="http://schemas.microsoft.com/office/excel/2006/main">
          <x14:cfRule type="containsText" priority="135" operator="containsText" id="{6FED46B8-3D3C-4E06-A431-B7619B2ED7E9}">
            <xm:f>NOT(ISERROR(SEARCH('8- Políticas de Administración '!$B$5,F60)))</xm:f>
            <xm:f>'8- Políticas de Administración '!$B$5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136" operator="containsText" id="{81EE570A-D270-4BAE-98F0-7B15FEDD48E8}">
            <xm:f>NOT(ISERROR(SEARCH('8- Políticas de Administración '!$B$5,F60)))</xm:f>
            <xm:f>'8- Políticas de Administración '!$B$5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F60</xm:sqref>
        </x14:conditionalFormatting>
        <x14:conditionalFormatting xmlns:xm="http://schemas.microsoft.com/office/excel/2006/main">
          <x14:cfRule type="containsText" priority="49" operator="containsText" id="{475B7D02-2C36-4618-9A3B-2BA58F66B3A2}">
            <xm:f>NOT(ISERROR(SEARCH('8- Políticas de Administración '!$B$5,F70)))</xm:f>
            <xm:f>'8- Políticas de Administración '!$B$5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ontainsText" priority="50" operator="containsText" id="{ACC7D541-01E7-4390-A7D0-B924E09021EF}">
            <xm:f>NOT(ISERROR(SEARCH('8- Políticas de Administración '!$B$5,F70)))</xm:f>
            <xm:f>'8- Políticas de Administración '!$B$5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F70 F80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1000000}">
          <x14:formula1>
            <xm:f>'9- Matriz de Calor '!$S$8:$S$11</xm:f>
          </x14:formula1>
          <xm:sqref>N10:N89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EG718"/>
  <sheetViews>
    <sheetView showGridLines="0" topLeftCell="A5" zoomScale="70" zoomScaleNormal="70" workbookViewId="0">
      <selection activeCell="C17" sqref="C17:E17"/>
    </sheetView>
  </sheetViews>
  <sheetFormatPr baseColWidth="10" defaultColWidth="11.42578125" defaultRowHeight="15" x14ac:dyDescent="0.25"/>
  <cols>
    <col min="2" max="2" width="24.28515625" customWidth="1"/>
    <col min="3" max="3" width="62.85546875" customWidth="1"/>
    <col min="4" max="4" width="10.28515625" bestFit="1" customWidth="1"/>
    <col min="5" max="5" width="84.28515625" style="70" customWidth="1"/>
    <col min="6" max="6" width="24.7109375" customWidth="1"/>
    <col min="7" max="7" width="11.5703125" hidden="1" customWidth="1"/>
    <col min="8" max="8" width="13.7109375" hidden="1" customWidth="1"/>
    <col min="9" max="9" width="28.5703125" hidden="1" customWidth="1"/>
    <col min="10" max="11" width="11.5703125" hidden="1" customWidth="1"/>
    <col min="12" max="13" width="11.5703125" style="222" customWidth="1"/>
    <col min="14" max="21" width="11.42578125" style="222"/>
    <col min="32" max="137" width="11.42578125" style="2"/>
  </cols>
  <sheetData>
    <row r="1" spans="1:137" s="2" customFormat="1" x14ac:dyDescent="0.25">
      <c r="E1" s="67"/>
      <c r="L1" s="220"/>
      <c r="M1" s="220"/>
      <c r="N1" s="220"/>
      <c r="O1" s="220"/>
      <c r="P1" s="220"/>
      <c r="Q1" s="220"/>
      <c r="R1" s="220"/>
      <c r="S1" s="220"/>
      <c r="T1" s="220"/>
      <c r="U1" s="220"/>
    </row>
    <row r="2" spans="1:137" ht="24" thickBot="1" x14ac:dyDescent="0.3">
      <c r="A2" s="2"/>
      <c r="B2" s="631" t="s">
        <v>428</v>
      </c>
      <c r="C2" s="631"/>
      <c r="D2" s="631"/>
      <c r="E2" s="631"/>
      <c r="F2" s="108"/>
      <c r="G2" s="2"/>
      <c r="H2" s="2"/>
      <c r="I2" s="2"/>
      <c r="J2" s="2"/>
      <c r="K2" s="2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137" ht="15.75" thickTop="1" x14ac:dyDescent="0.25">
      <c r="A3" s="2"/>
      <c r="B3" s="33"/>
      <c r="C3" s="33"/>
      <c r="D3" s="33"/>
      <c r="E3" s="68"/>
      <c r="F3" s="2"/>
      <c r="G3" s="2"/>
      <c r="H3" s="2"/>
      <c r="I3" s="2"/>
      <c r="J3" s="2"/>
      <c r="K3" s="2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137" ht="21" x14ac:dyDescent="0.35">
      <c r="A4" s="2"/>
      <c r="B4" s="83"/>
      <c r="C4" s="84" t="s">
        <v>429</v>
      </c>
      <c r="D4" s="84"/>
      <c r="E4" s="356" t="s">
        <v>430</v>
      </c>
      <c r="F4" s="85"/>
      <c r="G4" s="2"/>
      <c r="H4" s="2"/>
      <c r="I4" s="2"/>
      <c r="J4" s="2"/>
      <c r="K4" s="2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137" ht="40.5" x14ac:dyDescent="0.25">
      <c r="A5" s="2"/>
      <c r="B5" s="83"/>
      <c r="C5" s="84" t="s">
        <v>431</v>
      </c>
      <c r="D5" s="84"/>
      <c r="E5" s="86" t="s">
        <v>432</v>
      </c>
      <c r="F5" s="84" t="s">
        <v>430</v>
      </c>
      <c r="G5" s="2"/>
      <c r="H5" s="2"/>
      <c r="I5" s="2"/>
      <c r="J5" s="2"/>
      <c r="K5" s="2"/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"/>
      <c r="W5" s="2"/>
      <c r="X5" s="2"/>
      <c r="Y5" s="2"/>
      <c r="Z5" s="2"/>
      <c r="AA5" s="2"/>
      <c r="AB5" s="2"/>
      <c r="AC5" s="2"/>
      <c r="AD5" s="2"/>
      <c r="AE5" s="2"/>
    </row>
    <row r="6" spans="1:137" ht="20.25" x14ac:dyDescent="0.25">
      <c r="A6" s="2"/>
      <c r="B6" s="87" t="s">
        <v>433</v>
      </c>
      <c r="C6" s="130" t="s">
        <v>434</v>
      </c>
      <c r="D6" s="88">
        <v>0.04</v>
      </c>
      <c r="E6" s="89" t="s">
        <v>435</v>
      </c>
      <c r="F6" s="90">
        <v>1</v>
      </c>
      <c r="G6" s="2"/>
      <c r="H6" s="72"/>
      <c r="I6" s="2"/>
      <c r="J6" s="2"/>
      <c r="K6" s="2"/>
      <c r="L6" s="220"/>
      <c r="M6" s="220"/>
      <c r="N6" s="220"/>
      <c r="O6" s="220"/>
      <c r="P6" s="220"/>
      <c r="Q6" s="220"/>
      <c r="R6" s="220"/>
      <c r="S6" s="220"/>
      <c r="T6" s="220"/>
      <c r="U6" s="220"/>
      <c r="V6" s="2"/>
      <c r="W6" s="2"/>
      <c r="X6" s="2"/>
      <c r="Y6" s="2"/>
      <c r="Z6" s="2"/>
      <c r="AA6" s="2"/>
      <c r="AB6" s="2"/>
      <c r="AC6" s="2"/>
      <c r="AD6" s="2"/>
      <c r="AE6" s="2"/>
    </row>
    <row r="7" spans="1:137" ht="20.25" x14ac:dyDescent="0.25">
      <c r="A7" s="2"/>
      <c r="B7" s="91" t="s">
        <v>436</v>
      </c>
      <c r="C7" s="130" t="s">
        <v>437</v>
      </c>
      <c r="D7" s="88">
        <v>0.09</v>
      </c>
      <c r="E7" s="89" t="s">
        <v>438</v>
      </c>
      <c r="F7" s="90">
        <v>2</v>
      </c>
      <c r="G7" s="2"/>
      <c r="H7" s="2"/>
      <c r="I7" s="2"/>
      <c r="J7" s="2"/>
      <c r="K7" s="2"/>
      <c r="L7" s="220"/>
      <c r="M7" s="220"/>
      <c r="N7" s="220"/>
      <c r="O7" s="220"/>
      <c r="P7" s="220"/>
      <c r="Q7" s="220"/>
      <c r="R7" s="220"/>
      <c r="S7" s="220"/>
      <c r="T7" s="220"/>
      <c r="U7" s="220"/>
      <c r="V7" s="2"/>
      <c r="W7" s="2"/>
      <c r="X7" s="2"/>
      <c r="Y7" s="2"/>
      <c r="Z7" s="2"/>
      <c r="AA7" s="2"/>
      <c r="AB7" s="2"/>
      <c r="AC7" s="2"/>
      <c r="AD7" s="2"/>
      <c r="AE7" s="2"/>
    </row>
    <row r="8" spans="1:137" ht="20.25" x14ac:dyDescent="0.25">
      <c r="A8" s="2"/>
      <c r="B8" s="92" t="s">
        <v>439</v>
      </c>
      <c r="C8" s="130" t="s">
        <v>440</v>
      </c>
      <c r="D8" s="88">
        <v>0.28999999999999998</v>
      </c>
      <c r="E8" s="89" t="s">
        <v>441</v>
      </c>
      <c r="F8" s="90">
        <v>3</v>
      </c>
      <c r="G8" s="2"/>
      <c r="H8" s="2"/>
      <c r="I8" s="2"/>
      <c r="J8" s="2"/>
      <c r="K8" s="2"/>
      <c r="L8" s="220"/>
      <c r="M8" s="220"/>
      <c r="N8" s="220"/>
      <c r="O8" s="220"/>
      <c r="P8" s="220"/>
      <c r="Q8" s="220"/>
      <c r="R8" s="220"/>
      <c r="S8" s="220"/>
      <c r="T8" s="220"/>
      <c r="U8" s="220"/>
      <c r="V8" s="2"/>
      <c r="W8" s="2"/>
      <c r="X8" s="2"/>
      <c r="Y8" s="2"/>
      <c r="Z8" s="2"/>
      <c r="AA8" s="2"/>
      <c r="AB8" s="2"/>
      <c r="AC8" s="2"/>
      <c r="AD8" s="2"/>
      <c r="AE8" s="2"/>
    </row>
    <row r="9" spans="1:137" ht="20.25" x14ac:dyDescent="0.25">
      <c r="A9" s="2"/>
      <c r="B9" s="93" t="s">
        <v>442</v>
      </c>
      <c r="C9" s="130" t="s">
        <v>443</v>
      </c>
      <c r="D9" s="88">
        <v>0.49</v>
      </c>
      <c r="E9" s="89" t="s">
        <v>444</v>
      </c>
      <c r="F9" s="90">
        <v>4</v>
      </c>
      <c r="G9" s="2"/>
      <c r="H9" s="2"/>
      <c r="I9" s="2"/>
      <c r="J9" s="2"/>
      <c r="K9" s="2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1:137" ht="20.25" x14ac:dyDescent="0.25">
      <c r="A10" s="2"/>
      <c r="B10" s="94" t="s">
        <v>445</v>
      </c>
      <c r="C10" s="130" t="s">
        <v>446</v>
      </c>
      <c r="D10" s="88">
        <v>1</v>
      </c>
      <c r="E10" s="89" t="s">
        <v>447</v>
      </c>
      <c r="F10" s="90">
        <v>5</v>
      </c>
      <c r="G10" s="2"/>
      <c r="H10" s="2"/>
      <c r="I10" s="113" t="s">
        <v>364</v>
      </c>
      <c r="J10" s="2"/>
      <c r="K10" s="2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137" ht="16.5" x14ac:dyDescent="0.25">
      <c r="A11" s="2"/>
      <c r="B11" s="4"/>
      <c r="C11" s="3"/>
      <c r="D11" s="3"/>
      <c r="E11" s="69"/>
      <c r="F11" s="2"/>
      <c r="G11" s="2"/>
      <c r="H11" s="2"/>
      <c r="I11" s="2"/>
      <c r="J11" s="2"/>
      <c r="K11" s="2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137" x14ac:dyDescent="0.25">
      <c r="A12" s="2"/>
      <c r="B12" s="2"/>
      <c r="C12" s="2"/>
      <c r="D12" s="2"/>
      <c r="E12" s="67"/>
      <c r="F12" s="2"/>
      <c r="G12" s="2"/>
      <c r="H12" s="2"/>
      <c r="I12" s="2"/>
      <c r="J12" s="2"/>
      <c r="K12" s="2"/>
      <c r="L12" s="220"/>
      <c r="M12" s="220"/>
      <c r="N12" s="220"/>
      <c r="O12" s="220"/>
      <c r="P12" s="220"/>
      <c r="Q12" s="220"/>
      <c r="R12" s="220"/>
      <c r="S12" s="220"/>
      <c r="T12" s="220"/>
      <c r="U12" s="220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137" x14ac:dyDescent="0.25">
      <c r="A13" s="2"/>
      <c r="B13" s="2"/>
      <c r="C13" s="2"/>
      <c r="D13" s="2"/>
      <c r="E13" s="67"/>
      <c r="F13" s="2"/>
      <c r="G13" s="2"/>
      <c r="H13" s="2"/>
      <c r="I13" s="2"/>
      <c r="J13" s="2"/>
      <c r="K13" s="2"/>
      <c r="L13" s="220"/>
      <c r="M13" s="220"/>
      <c r="N13" s="220"/>
      <c r="O13" s="220"/>
      <c r="P13" s="220"/>
      <c r="Q13" s="220"/>
      <c r="R13" s="220"/>
      <c r="S13" s="220"/>
      <c r="T13" s="220"/>
      <c r="U13" s="220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137" ht="23.25" x14ac:dyDescent="0.25">
      <c r="A14" s="2"/>
      <c r="B14" s="632" t="s">
        <v>546</v>
      </c>
      <c r="C14" s="632"/>
      <c r="D14" s="632"/>
      <c r="E14" s="632"/>
      <c r="F14" s="119"/>
      <c r="G14" s="82"/>
      <c r="H14" s="2"/>
      <c r="I14" s="2"/>
      <c r="J14" s="2"/>
      <c r="K14" s="2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"/>
      <c r="W14" s="2"/>
      <c r="X14" s="2"/>
      <c r="Y14" s="2"/>
      <c r="Z14" s="2"/>
      <c r="AA14" s="2"/>
      <c r="AB14" s="2"/>
      <c r="AC14" s="2"/>
      <c r="AD14" s="2"/>
      <c r="AE14" s="2"/>
    </row>
    <row r="15" spans="1:137" x14ac:dyDescent="0.25">
      <c r="A15" s="2"/>
      <c r="B15" s="118"/>
      <c r="C15" s="118"/>
      <c r="D15" s="118"/>
      <c r="E15" s="118"/>
      <c r="F15" s="120"/>
      <c r="G15" s="2"/>
      <c r="H15" s="2"/>
      <c r="I15" s="2"/>
      <c r="J15" s="2"/>
      <c r="K15" s="2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"/>
      <c r="W15" s="2"/>
      <c r="X15" s="2"/>
      <c r="Y15" s="2"/>
      <c r="Z15" s="2"/>
      <c r="AA15" s="2"/>
      <c r="AB15" s="2"/>
      <c r="AC15" s="2"/>
      <c r="AD15" s="2"/>
      <c r="AE15" s="2"/>
    </row>
    <row r="16" spans="1:137" s="98" customFormat="1" ht="20.25" x14ac:dyDescent="0.3">
      <c r="A16" s="96"/>
      <c r="B16" s="121"/>
      <c r="C16" s="630" t="s">
        <v>318</v>
      </c>
      <c r="D16" s="630"/>
      <c r="E16" s="630"/>
      <c r="F16" s="122"/>
      <c r="G16" s="96"/>
      <c r="H16" s="96"/>
      <c r="I16" s="114" t="s">
        <v>313</v>
      </c>
      <c r="J16" s="96"/>
      <c r="K16" s="96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</row>
    <row r="17" spans="1:137" s="98" customFormat="1" ht="40.5" customHeight="1" x14ac:dyDescent="0.3">
      <c r="A17" s="96"/>
      <c r="B17" s="87" t="s">
        <v>448</v>
      </c>
      <c r="C17" s="628" t="s">
        <v>342</v>
      </c>
      <c r="D17" s="628"/>
      <c r="E17" s="628"/>
      <c r="F17" s="123">
        <v>1</v>
      </c>
      <c r="G17" s="96"/>
      <c r="H17" s="96"/>
      <c r="I17" s="113" t="s">
        <v>318</v>
      </c>
      <c r="J17" s="96"/>
      <c r="K17" s="96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</row>
    <row r="18" spans="1:137" s="98" customFormat="1" ht="20.25" x14ac:dyDescent="0.3">
      <c r="A18" s="96"/>
      <c r="B18" s="91" t="s">
        <v>449</v>
      </c>
      <c r="C18" s="628" t="s">
        <v>331</v>
      </c>
      <c r="D18" s="628"/>
      <c r="E18" s="628"/>
      <c r="F18" s="123">
        <v>2</v>
      </c>
      <c r="G18" s="96"/>
      <c r="H18" s="96"/>
      <c r="I18" s="113" t="s">
        <v>450</v>
      </c>
      <c r="J18" s="96"/>
      <c r="K18" s="96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  <c r="DJ18" s="96"/>
      <c r="DK18" s="96"/>
      <c r="DL18" s="96"/>
      <c r="DM18" s="96"/>
      <c r="DN18" s="96"/>
      <c r="DO18" s="96"/>
      <c r="DP18" s="96"/>
      <c r="DQ18" s="96"/>
      <c r="DR18" s="96"/>
      <c r="DS18" s="96"/>
      <c r="DT18" s="96"/>
      <c r="DU18" s="96"/>
      <c r="DV18" s="96"/>
      <c r="DW18" s="96"/>
      <c r="DX18" s="96"/>
      <c r="DY18" s="96"/>
      <c r="DZ18" s="96"/>
      <c r="EA18" s="96"/>
      <c r="EB18" s="96"/>
      <c r="EC18" s="96"/>
      <c r="ED18" s="96"/>
      <c r="EE18" s="96"/>
      <c r="EF18" s="96"/>
      <c r="EG18" s="96"/>
    </row>
    <row r="19" spans="1:137" s="98" customFormat="1" ht="30" x14ac:dyDescent="0.3">
      <c r="A19" s="96"/>
      <c r="B19" s="92" t="s">
        <v>451</v>
      </c>
      <c r="C19" s="628" t="s">
        <v>358</v>
      </c>
      <c r="D19" s="628"/>
      <c r="E19" s="628"/>
      <c r="F19" s="123">
        <v>3</v>
      </c>
      <c r="G19" s="96"/>
      <c r="H19" s="96"/>
      <c r="I19" s="113" t="s">
        <v>324</v>
      </c>
      <c r="J19" s="96"/>
      <c r="K19" s="96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</row>
    <row r="20" spans="1:137" s="98" customFormat="1" ht="30" x14ac:dyDescent="0.3">
      <c r="A20" s="96"/>
      <c r="B20" s="93" t="s">
        <v>452</v>
      </c>
      <c r="C20" s="628" t="s">
        <v>319</v>
      </c>
      <c r="D20" s="628"/>
      <c r="E20" s="628"/>
      <c r="F20" s="123">
        <v>4</v>
      </c>
      <c r="G20" s="96"/>
      <c r="H20" s="96"/>
      <c r="I20" s="113" t="s">
        <v>321</v>
      </c>
      <c r="J20" s="96"/>
      <c r="K20" s="96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</row>
    <row r="21" spans="1:137" s="98" customFormat="1" ht="37.5" customHeight="1" x14ac:dyDescent="0.3">
      <c r="A21" s="96"/>
      <c r="B21" s="94" t="s">
        <v>453</v>
      </c>
      <c r="C21" s="628" t="s">
        <v>454</v>
      </c>
      <c r="D21" s="628"/>
      <c r="E21" s="628"/>
      <c r="F21" s="123">
        <v>5</v>
      </c>
      <c r="G21" s="96"/>
      <c r="H21" s="96"/>
      <c r="I21" s="113" t="str">
        <f>C48</f>
        <v>Interrupción o afectación en la prestación del servicio administrativo</v>
      </c>
      <c r="J21" s="96"/>
      <c r="K21" s="96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</row>
    <row r="22" spans="1:137" s="98" customFormat="1" ht="20.25" x14ac:dyDescent="0.3">
      <c r="A22" s="96"/>
      <c r="B22" s="104"/>
      <c r="C22" s="95"/>
      <c r="D22" s="95"/>
      <c r="E22" s="95"/>
      <c r="F22" s="105"/>
      <c r="G22" s="96"/>
      <c r="H22" s="96"/>
      <c r="I22" s="113" t="str">
        <f>C56</f>
        <v>Afectación Ambiental</v>
      </c>
      <c r="J22" s="96"/>
      <c r="K22" s="96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</row>
    <row r="23" spans="1:137" s="98" customFormat="1" ht="20.25" x14ac:dyDescent="0.3">
      <c r="A23" s="96"/>
      <c r="B23" s="104"/>
      <c r="C23" s="95"/>
      <c r="D23" s="95"/>
      <c r="E23" s="95"/>
      <c r="F23" s="105"/>
      <c r="G23" s="96"/>
      <c r="H23" s="96"/>
      <c r="I23" s="96"/>
      <c r="J23" s="96"/>
      <c r="K23" s="96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</row>
    <row r="24" spans="1:137" s="98" customFormat="1" ht="20.25" x14ac:dyDescent="0.3">
      <c r="A24" s="96"/>
      <c r="B24" s="97"/>
      <c r="C24" s="629" t="s">
        <v>450</v>
      </c>
      <c r="D24" s="629"/>
      <c r="E24" s="629"/>
      <c r="F24" s="105"/>
      <c r="G24" s="96"/>
      <c r="H24" s="96"/>
      <c r="I24" s="96"/>
      <c r="J24" s="96"/>
      <c r="K24" s="96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</row>
    <row r="25" spans="1:137" s="98" customFormat="1" ht="20.25" x14ac:dyDescent="0.3">
      <c r="A25" s="96"/>
      <c r="B25" s="99" t="s">
        <v>448</v>
      </c>
      <c r="C25" s="628" t="s">
        <v>455</v>
      </c>
      <c r="D25" s="628"/>
      <c r="E25" s="628"/>
      <c r="F25" s="123">
        <v>1</v>
      </c>
      <c r="G25" s="96"/>
      <c r="H25" s="96"/>
      <c r="I25" s="96"/>
      <c r="J25" s="96"/>
      <c r="K25" s="96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</row>
    <row r="26" spans="1:137" s="98" customFormat="1" ht="20.25" x14ac:dyDescent="0.3">
      <c r="A26" s="96"/>
      <c r="B26" s="100" t="s">
        <v>449</v>
      </c>
      <c r="C26" s="628" t="s">
        <v>456</v>
      </c>
      <c r="D26" s="628"/>
      <c r="E26" s="628"/>
      <c r="F26" s="123">
        <v>2</v>
      </c>
      <c r="G26" s="96"/>
      <c r="H26" s="96"/>
      <c r="I26" s="104"/>
      <c r="J26" s="104"/>
      <c r="K26" s="104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</row>
    <row r="27" spans="1:137" s="98" customFormat="1" ht="20.25" x14ac:dyDescent="0.3">
      <c r="A27" s="96"/>
      <c r="B27" s="101" t="s">
        <v>451</v>
      </c>
      <c r="C27" s="628" t="s">
        <v>457</v>
      </c>
      <c r="D27" s="628"/>
      <c r="E27" s="628"/>
      <c r="F27" s="123">
        <v>3</v>
      </c>
      <c r="G27" s="96"/>
      <c r="H27" s="96"/>
      <c r="I27" s="104" t="str" cm="1">
        <f t="array" ref="I27:I31">_xlfn.IFS(I10='8- Políticas de Administración '!$C$16,'8- Políticas de Administración '!$C$17:$C$21,I10='8- Políticas de Administración '!$C$24,'8- Políticas de Administración '!$C$25:$C$29,I10='8- Políticas de Administración '!$C$32,'8- Políticas de Administración '!$C$33:$C$37,I10='8- Políticas de Administración '!$C$40,'8- Políticas de Administración '!$C$41:$C$45,I10='8- Políticas de Administración '!$C$48,'8- Políticas de Administración '!$C$49:$C$53,I10='8- Políticas de Administración '!$C$56,'8- Políticas de Administración '!$C$57:$C$61)</f>
        <v xml:space="preserve">Si el hecho llegara a presentarse, tendría consecuencias o efectos mínimos sobre la entidad.
</v>
      </c>
      <c r="J27" s="104"/>
      <c r="K27" s="104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</row>
    <row r="28" spans="1:137" s="98" customFormat="1" ht="20.25" x14ac:dyDescent="0.3">
      <c r="A28" s="96"/>
      <c r="B28" s="102" t="s">
        <v>452</v>
      </c>
      <c r="C28" s="628" t="s">
        <v>458</v>
      </c>
      <c r="D28" s="628"/>
      <c r="E28" s="628"/>
      <c r="F28" s="123">
        <v>4</v>
      </c>
      <c r="G28" s="96"/>
      <c r="H28" s="96"/>
      <c r="I28" s="104" t="str">
        <v xml:space="preserve">Si el hecho llegara a presentarse, tendría bajo impacto o efecto sobre la entidad.
</v>
      </c>
      <c r="J28" s="104"/>
      <c r="K28" s="104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</row>
    <row r="29" spans="1:137" s="98" customFormat="1" ht="20.25" x14ac:dyDescent="0.3">
      <c r="A29" s="96"/>
      <c r="B29" s="103" t="s">
        <v>453</v>
      </c>
      <c r="C29" s="628" t="s">
        <v>459</v>
      </c>
      <c r="D29" s="628"/>
      <c r="E29" s="628"/>
      <c r="F29" s="123">
        <v>5</v>
      </c>
      <c r="G29" s="96"/>
      <c r="H29" s="96"/>
      <c r="I29" s="104" t="str">
        <v xml:space="preserve">Si el hecho llegara a presentarse, tendría medianas consecuencias o efectos sobre la entidad.
</v>
      </c>
      <c r="J29" s="104"/>
      <c r="K29" s="104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</row>
    <row r="30" spans="1:137" s="98" customFormat="1" ht="20.25" x14ac:dyDescent="0.3">
      <c r="A30" s="96"/>
      <c r="B30" s="104"/>
      <c r="C30" s="95"/>
      <c r="D30" s="95"/>
      <c r="E30" s="95"/>
      <c r="F30" s="105"/>
      <c r="G30" s="96"/>
      <c r="H30" s="96"/>
      <c r="I30" s="104" t="str">
        <v xml:space="preserve">Si el hecho llegara a presentarse, tendría altas consecuencias o efectos sobre la entidad
</v>
      </c>
      <c r="J30" s="104"/>
      <c r="K30" s="104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</row>
    <row r="31" spans="1:137" s="96" customFormat="1" ht="20.25" x14ac:dyDescent="0.3">
      <c r="B31" s="106"/>
      <c r="C31" s="106"/>
      <c r="D31" s="106"/>
      <c r="E31" s="106"/>
      <c r="F31" s="105"/>
      <c r="I31" s="104" t="str">
        <v xml:space="preserve">Si el hecho llegara a presentarse, tendría desastrosas consecuencias o efectos sobre la entidad.
</v>
      </c>
      <c r="J31" s="104"/>
      <c r="K31" s="104"/>
      <c r="L31" s="221"/>
      <c r="M31" s="221"/>
      <c r="N31" s="221"/>
      <c r="O31" s="221"/>
      <c r="P31" s="221"/>
      <c r="Q31" s="221"/>
      <c r="R31" s="221"/>
      <c r="S31" s="221"/>
      <c r="T31" s="221"/>
      <c r="U31" s="221"/>
    </row>
    <row r="32" spans="1:137" s="96" customFormat="1" ht="20.25" x14ac:dyDescent="0.3">
      <c r="B32" s="121"/>
      <c r="C32" s="630" t="s">
        <v>324</v>
      </c>
      <c r="D32" s="630"/>
      <c r="E32" s="630"/>
      <c r="F32" s="105"/>
      <c r="I32" s="104"/>
      <c r="J32" s="104"/>
      <c r="K32" s="104"/>
      <c r="L32" s="221"/>
      <c r="M32" s="221"/>
      <c r="N32" s="221"/>
      <c r="O32" s="221"/>
      <c r="P32" s="221"/>
      <c r="Q32" s="221"/>
      <c r="R32" s="221"/>
      <c r="S32" s="221"/>
      <c r="T32" s="221"/>
      <c r="U32" s="221"/>
    </row>
    <row r="33" spans="2:21" s="96" customFormat="1" ht="20.25" x14ac:dyDescent="0.3">
      <c r="B33" s="87" t="s">
        <v>448</v>
      </c>
      <c r="C33" s="628" t="s">
        <v>325</v>
      </c>
      <c r="D33" s="628"/>
      <c r="E33" s="628"/>
      <c r="F33" s="124">
        <v>1</v>
      </c>
      <c r="I33" s="104" t="str" cm="1">
        <f t="array" ref="I33:I37">IF(I10='8- Políticas de Administración '!$C$16,'8- Políticas de Administración '!$C$17:$C$21,IF(I10='8- Políticas de Administración '!$C$24,'8- Políticas de Administración '!$C$25:$C$29,IF(I10='8- Políticas de Administración '!$C$32,'8- Políticas de Administración '!$C$33:$C$37,IF(I10='8- Políticas de Administración '!$C$40,'8- Políticas de Administración '!$C$41:$C$45,IF(I10='8- Políticas de Administración '!$C$48,'8- Políticas de Administración '!$C$49:$C$53,IF(I10='8- Políticas de Administración '!$C$56,'8- Políticas de Administración '!$C$57:$C$61))))))</f>
        <v xml:space="preserve">Si el hecho llegara a presentarse, tendría consecuencias o efectos mínimos sobre la entidad.
</v>
      </c>
      <c r="J33" s="104"/>
      <c r="K33" s="104"/>
      <c r="L33" s="221"/>
      <c r="M33" s="221"/>
      <c r="N33" s="221"/>
      <c r="O33" s="221"/>
      <c r="P33" s="221"/>
      <c r="Q33" s="221"/>
      <c r="R33" s="221"/>
      <c r="S33" s="221"/>
      <c r="T33" s="221"/>
      <c r="U33" s="221"/>
    </row>
    <row r="34" spans="2:21" s="96" customFormat="1" ht="20.25" x14ac:dyDescent="0.3">
      <c r="B34" s="91" t="s">
        <v>449</v>
      </c>
      <c r="C34" s="628" t="s">
        <v>334</v>
      </c>
      <c r="D34" s="628"/>
      <c r="E34" s="628"/>
      <c r="F34" s="124">
        <v>2</v>
      </c>
      <c r="I34" s="104" t="str">
        <v xml:space="preserve">Si el hecho llegara a presentarse, tendría bajo impacto o efecto sobre la entidad.
</v>
      </c>
      <c r="J34" s="104"/>
      <c r="K34" s="104"/>
      <c r="L34" s="221"/>
      <c r="M34" s="221"/>
      <c r="N34" s="221"/>
      <c r="O34" s="221"/>
      <c r="P34" s="221"/>
      <c r="Q34" s="221"/>
      <c r="R34" s="221"/>
      <c r="S34" s="221"/>
      <c r="T34" s="221"/>
      <c r="U34" s="221"/>
    </row>
    <row r="35" spans="2:21" s="96" customFormat="1" ht="20.25" x14ac:dyDescent="0.3">
      <c r="B35" s="92" t="s">
        <v>451</v>
      </c>
      <c r="C35" s="628" t="s">
        <v>460</v>
      </c>
      <c r="D35" s="628"/>
      <c r="E35" s="628"/>
      <c r="F35" s="124">
        <v>3</v>
      </c>
      <c r="I35" s="104" t="str">
        <v xml:space="preserve">Si el hecho llegara a presentarse, tendría medianas consecuencias o efectos sobre la entidad.
</v>
      </c>
      <c r="J35" s="104"/>
      <c r="K35" s="104"/>
      <c r="L35" s="221"/>
      <c r="M35" s="221"/>
      <c r="N35" s="221"/>
      <c r="O35" s="221"/>
      <c r="P35" s="221"/>
      <c r="Q35" s="221"/>
      <c r="R35" s="221"/>
      <c r="S35" s="221"/>
      <c r="T35" s="221"/>
      <c r="U35" s="221"/>
    </row>
    <row r="36" spans="2:21" s="96" customFormat="1" ht="20.25" x14ac:dyDescent="0.3">
      <c r="B36" s="93" t="s">
        <v>452</v>
      </c>
      <c r="C36" s="628" t="s">
        <v>461</v>
      </c>
      <c r="D36" s="628"/>
      <c r="E36" s="628"/>
      <c r="F36" s="124">
        <v>4</v>
      </c>
      <c r="I36" s="104" t="str">
        <v xml:space="preserve">Si el hecho llegara a presentarse, tendría altas consecuencias o efectos sobre la entidad
</v>
      </c>
      <c r="J36" s="104"/>
      <c r="K36" s="104"/>
      <c r="L36" s="221"/>
      <c r="M36" s="221"/>
      <c r="N36" s="221"/>
      <c r="O36" s="221"/>
      <c r="P36" s="221"/>
      <c r="Q36" s="221"/>
      <c r="R36" s="221"/>
      <c r="S36" s="221"/>
      <c r="T36" s="221"/>
      <c r="U36" s="221"/>
    </row>
    <row r="37" spans="2:21" s="96" customFormat="1" ht="20.25" x14ac:dyDescent="0.3">
      <c r="B37" s="94" t="s">
        <v>453</v>
      </c>
      <c r="C37" s="628" t="s">
        <v>462</v>
      </c>
      <c r="D37" s="628"/>
      <c r="E37" s="628"/>
      <c r="F37" s="124">
        <v>5</v>
      </c>
      <c r="I37" s="104" t="str">
        <v xml:space="preserve">Si el hecho llegara a presentarse, tendría desastrosas consecuencias o efectos sobre la entidad.
</v>
      </c>
      <c r="J37" s="104"/>
      <c r="K37" s="104"/>
      <c r="L37" s="221"/>
      <c r="M37" s="221"/>
      <c r="N37" s="221"/>
      <c r="O37" s="221"/>
      <c r="P37" s="221"/>
      <c r="Q37" s="221"/>
      <c r="R37" s="221"/>
      <c r="S37" s="221"/>
      <c r="T37" s="221"/>
      <c r="U37" s="221"/>
    </row>
    <row r="38" spans="2:21" s="96" customFormat="1" ht="20.25" x14ac:dyDescent="0.3">
      <c r="B38" s="106"/>
      <c r="C38" s="106"/>
      <c r="D38" s="106"/>
      <c r="E38" s="106"/>
      <c r="F38" s="105"/>
      <c r="I38" s="104"/>
      <c r="J38" s="104"/>
      <c r="K38" s="104"/>
      <c r="L38" s="221"/>
      <c r="M38" s="221"/>
      <c r="N38" s="221"/>
      <c r="O38" s="221"/>
      <c r="P38" s="221"/>
      <c r="Q38" s="221"/>
      <c r="R38" s="221"/>
      <c r="S38" s="221"/>
      <c r="T38" s="221"/>
      <c r="U38" s="221"/>
    </row>
    <row r="39" spans="2:21" s="96" customFormat="1" ht="20.25" x14ac:dyDescent="0.3">
      <c r="B39" s="106"/>
      <c r="C39" s="106"/>
      <c r="D39" s="106"/>
      <c r="E39" s="106"/>
      <c r="F39" s="105"/>
      <c r="L39" s="221"/>
      <c r="M39" s="221"/>
      <c r="N39" s="221"/>
      <c r="O39" s="221"/>
      <c r="P39" s="221"/>
      <c r="Q39" s="221"/>
      <c r="R39" s="221"/>
      <c r="S39" s="221"/>
      <c r="T39" s="221"/>
      <c r="U39" s="221"/>
    </row>
    <row r="40" spans="2:21" s="96" customFormat="1" ht="20.25" x14ac:dyDescent="0.3">
      <c r="B40" s="97"/>
      <c r="C40" s="630" t="s">
        <v>321</v>
      </c>
      <c r="D40" s="630"/>
      <c r="E40" s="630"/>
      <c r="F40" s="105"/>
      <c r="L40" s="221"/>
      <c r="M40" s="221"/>
      <c r="N40" s="221"/>
      <c r="O40" s="221"/>
      <c r="P40" s="221"/>
      <c r="Q40" s="221"/>
      <c r="R40" s="221"/>
      <c r="S40" s="221"/>
      <c r="T40" s="221"/>
      <c r="U40" s="221"/>
    </row>
    <row r="41" spans="2:21" s="96" customFormat="1" ht="20.25" x14ac:dyDescent="0.3">
      <c r="B41" s="125" t="s">
        <v>448</v>
      </c>
      <c r="C41" s="628" t="s">
        <v>463</v>
      </c>
      <c r="D41" s="628"/>
      <c r="E41" s="628"/>
      <c r="F41" s="124">
        <v>1</v>
      </c>
      <c r="L41" s="221"/>
      <c r="M41" s="221"/>
      <c r="N41" s="221"/>
      <c r="O41" s="221"/>
      <c r="P41" s="221"/>
      <c r="Q41" s="221"/>
      <c r="R41" s="221"/>
      <c r="S41" s="221"/>
      <c r="T41" s="221"/>
      <c r="U41" s="221"/>
    </row>
    <row r="42" spans="2:21" s="96" customFormat="1" ht="20.25" x14ac:dyDescent="0.3">
      <c r="B42" s="126" t="s">
        <v>449</v>
      </c>
      <c r="C42" s="628" t="s">
        <v>356</v>
      </c>
      <c r="D42" s="628"/>
      <c r="E42" s="628"/>
      <c r="F42" s="124">
        <v>2</v>
      </c>
      <c r="L42" s="221"/>
      <c r="M42" s="221"/>
      <c r="N42" s="221"/>
      <c r="O42" s="221"/>
      <c r="P42" s="221"/>
      <c r="Q42" s="221"/>
      <c r="R42" s="221"/>
      <c r="S42" s="221"/>
      <c r="T42" s="221"/>
      <c r="U42" s="221"/>
    </row>
    <row r="43" spans="2:21" s="96" customFormat="1" ht="20.25" x14ac:dyDescent="0.3">
      <c r="B43" s="127" t="s">
        <v>451</v>
      </c>
      <c r="C43" s="628" t="s">
        <v>322</v>
      </c>
      <c r="D43" s="628"/>
      <c r="E43" s="628"/>
      <c r="F43" s="124">
        <v>3</v>
      </c>
      <c r="L43" s="221"/>
      <c r="M43" s="221"/>
      <c r="N43" s="221"/>
      <c r="O43" s="221"/>
      <c r="P43" s="221"/>
      <c r="Q43" s="221"/>
      <c r="R43" s="221"/>
      <c r="S43" s="221"/>
      <c r="T43" s="221"/>
      <c r="U43" s="221"/>
    </row>
    <row r="44" spans="2:21" s="96" customFormat="1" ht="20.25" x14ac:dyDescent="0.3">
      <c r="B44" s="128" t="s">
        <v>452</v>
      </c>
      <c r="C44" s="628" t="s">
        <v>336</v>
      </c>
      <c r="D44" s="628"/>
      <c r="E44" s="628"/>
      <c r="F44" s="124">
        <v>4</v>
      </c>
      <c r="L44" s="221"/>
      <c r="M44" s="221"/>
      <c r="N44" s="221"/>
      <c r="O44" s="221"/>
      <c r="P44" s="221"/>
      <c r="Q44" s="221"/>
      <c r="R44" s="221"/>
      <c r="S44" s="221"/>
      <c r="T44" s="221"/>
      <c r="U44" s="221"/>
    </row>
    <row r="45" spans="2:21" s="96" customFormat="1" ht="20.25" x14ac:dyDescent="0.3">
      <c r="B45" s="129" t="s">
        <v>453</v>
      </c>
      <c r="C45" s="628" t="s">
        <v>344</v>
      </c>
      <c r="D45" s="628"/>
      <c r="E45" s="628"/>
      <c r="F45" s="124">
        <v>5</v>
      </c>
      <c r="L45" s="221"/>
      <c r="M45" s="221"/>
      <c r="N45" s="221"/>
      <c r="O45" s="221"/>
      <c r="P45" s="221"/>
      <c r="Q45" s="221"/>
      <c r="R45" s="221"/>
      <c r="S45" s="221"/>
      <c r="T45" s="221"/>
      <c r="U45" s="221"/>
    </row>
    <row r="46" spans="2:21" s="96" customFormat="1" ht="20.25" x14ac:dyDescent="0.3">
      <c r="B46" s="104"/>
      <c r="C46" s="104" t="s">
        <v>464</v>
      </c>
      <c r="D46" s="104"/>
      <c r="F46" s="105"/>
      <c r="L46" s="221"/>
      <c r="M46" s="221"/>
      <c r="N46" s="221"/>
      <c r="O46" s="221"/>
      <c r="P46" s="221"/>
      <c r="Q46" s="221"/>
      <c r="R46" s="221"/>
      <c r="S46" s="221"/>
      <c r="T46" s="221"/>
      <c r="U46" s="221"/>
    </row>
    <row r="47" spans="2:21" s="96" customFormat="1" ht="20.25" x14ac:dyDescent="0.3">
      <c r="B47" s="104"/>
      <c r="C47" s="104"/>
      <c r="D47" s="104"/>
      <c r="F47" s="105"/>
      <c r="L47" s="221"/>
      <c r="M47" s="221"/>
      <c r="N47" s="221"/>
      <c r="O47" s="221"/>
      <c r="P47" s="221"/>
      <c r="Q47" s="221"/>
      <c r="R47" s="221"/>
      <c r="S47" s="221"/>
      <c r="T47" s="221"/>
      <c r="U47" s="221"/>
    </row>
    <row r="48" spans="2:21" s="96" customFormat="1" ht="20.25" x14ac:dyDescent="0.3">
      <c r="B48" s="97"/>
      <c r="C48" s="629" t="s">
        <v>465</v>
      </c>
      <c r="D48" s="629"/>
      <c r="E48" s="629"/>
      <c r="F48" s="105"/>
      <c r="L48" s="221"/>
      <c r="M48" s="221"/>
      <c r="N48" s="221"/>
      <c r="O48" s="221"/>
      <c r="P48" s="221"/>
      <c r="Q48" s="221"/>
      <c r="R48" s="221"/>
      <c r="S48" s="221"/>
      <c r="T48" s="221"/>
      <c r="U48" s="221"/>
    </row>
    <row r="49" spans="2:21" s="96" customFormat="1" ht="20.25" customHeight="1" x14ac:dyDescent="0.3">
      <c r="B49" s="99" t="s">
        <v>448</v>
      </c>
      <c r="C49" s="625" t="s">
        <v>466</v>
      </c>
      <c r="D49" s="626"/>
      <c r="E49" s="627"/>
      <c r="F49" s="90">
        <v>1</v>
      </c>
      <c r="L49" s="221"/>
      <c r="M49" s="221"/>
      <c r="N49" s="221"/>
      <c r="O49" s="221"/>
      <c r="P49" s="221"/>
      <c r="Q49" s="221"/>
      <c r="R49" s="221"/>
      <c r="S49" s="221"/>
      <c r="T49" s="221"/>
      <c r="U49" s="221"/>
    </row>
    <row r="50" spans="2:21" s="96" customFormat="1" ht="20.25" customHeight="1" x14ac:dyDescent="0.3">
      <c r="B50" s="100" t="s">
        <v>449</v>
      </c>
      <c r="C50" s="625" t="s">
        <v>467</v>
      </c>
      <c r="D50" s="626"/>
      <c r="E50" s="627"/>
      <c r="F50" s="90">
        <v>2</v>
      </c>
      <c r="L50" s="221"/>
      <c r="M50" s="221"/>
      <c r="N50" s="221"/>
      <c r="O50" s="221"/>
      <c r="P50" s="221"/>
      <c r="Q50" s="221"/>
      <c r="R50" s="221"/>
      <c r="S50" s="221"/>
      <c r="T50" s="221"/>
      <c r="U50" s="221"/>
    </row>
    <row r="51" spans="2:21" s="96" customFormat="1" ht="20.25" customHeight="1" x14ac:dyDescent="0.3">
      <c r="B51" s="101" t="s">
        <v>451</v>
      </c>
      <c r="C51" s="625" t="s">
        <v>468</v>
      </c>
      <c r="D51" s="626"/>
      <c r="E51" s="627"/>
      <c r="F51" s="90">
        <v>3</v>
      </c>
      <c r="L51" s="221"/>
      <c r="M51" s="221"/>
      <c r="N51" s="221"/>
      <c r="O51" s="221"/>
      <c r="P51" s="221"/>
      <c r="Q51" s="221"/>
      <c r="R51" s="221"/>
      <c r="S51" s="221"/>
      <c r="T51" s="221"/>
      <c r="U51" s="221"/>
    </row>
    <row r="52" spans="2:21" s="96" customFormat="1" ht="20.25" customHeight="1" x14ac:dyDescent="0.3">
      <c r="B52" s="102" t="s">
        <v>452</v>
      </c>
      <c r="C52" s="625" t="s">
        <v>469</v>
      </c>
      <c r="D52" s="626"/>
      <c r="E52" s="627"/>
      <c r="F52" s="90">
        <v>4</v>
      </c>
      <c r="L52" s="221"/>
      <c r="M52" s="221"/>
      <c r="N52" s="221"/>
      <c r="O52" s="221"/>
      <c r="P52" s="221"/>
      <c r="Q52" s="221"/>
      <c r="R52" s="221"/>
      <c r="S52" s="221"/>
      <c r="T52" s="221"/>
      <c r="U52" s="221"/>
    </row>
    <row r="53" spans="2:21" s="96" customFormat="1" ht="20.25" customHeight="1" x14ac:dyDescent="0.3">
      <c r="B53" s="103" t="s">
        <v>453</v>
      </c>
      <c r="C53" s="625" t="s">
        <v>470</v>
      </c>
      <c r="D53" s="626"/>
      <c r="E53" s="627"/>
      <c r="F53" s="90">
        <v>5</v>
      </c>
      <c r="L53" s="221"/>
      <c r="M53" s="221"/>
      <c r="N53" s="221"/>
      <c r="O53" s="221"/>
      <c r="P53" s="221"/>
      <c r="Q53" s="221"/>
      <c r="R53" s="221"/>
      <c r="S53" s="221"/>
      <c r="T53" s="221"/>
      <c r="U53" s="221"/>
    </row>
    <row r="54" spans="2:21" s="96" customFormat="1" ht="20.25" x14ac:dyDescent="0.3">
      <c r="B54" s="104"/>
      <c r="C54" s="104"/>
      <c r="D54" s="104"/>
      <c r="E54" s="104"/>
      <c r="F54" s="105"/>
      <c r="L54" s="221"/>
      <c r="M54" s="221"/>
      <c r="N54" s="221"/>
      <c r="O54" s="221"/>
      <c r="P54" s="221"/>
      <c r="Q54" s="221"/>
      <c r="R54" s="221"/>
      <c r="S54" s="221"/>
      <c r="T54" s="221"/>
      <c r="U54" s="221"/>
    </row>
    <row r="55" spans="2:21" s="96" customFormat="1" ht="20.25" x14ac:dyDescent="0.3">
      <c r="L55" s="221"/>
      <c r="M55" s="221"/>
      <c r="N55" s="221"/>
      <c r="O55" s="221"/>
      <c r="P55" s="221"/>
      <c r="Q55" s="221"/>
      <c r="R55" s="221"/>
      <c r="S55" s="221"/>
      <c r="T55" s="221"/>
      <c r="U55" s="221"/>
    </row>
    <row r="56" spans="2:21" s="96" customFormat="1" ht="20.25" customHeight="1" x14ac:dyDescent="0.3">
      <c r="B56" s="97"/>
      <c r="C56" s="116" t="s">
        <v>364</v>
      </c>
      <c r="D56" s="116"/>
      <c r="E56" s="116"/>
      <c r="F56" s="105"/>
      <c r="L56" s="221"/>
      <c r="M56" s="221"/>
      <c r="N56" s="221"/>
      <c r="O56" s="221"/>
      <c r="P56" s="221"/>
      <c r="Q56" s="221"/>
      <c r="R56" s="221"/>
      <c r="S56" s="221"/>
      <c r="T56" s="221"/>
      <c r="U56" s="221"/>
    </row>
    <row r="57" spans="2:21" s="96" customFormat="1" ht="20.25" customHeight="1" x14ac:dyDescent="0.3">
      <c r="B57" s="99" t="s">
        <v>448</v>
      </c>
      <c r="C57" s="622" t="s">
        <v>471</v>
      </c>
      <c r="D57" s="623"/>
      <c r="E57" s="624"/>
      <c r="F57" s="90">
        <v>1</v>
      </c>
      <c r="L57" s="221"/>
      <c r="M57" s="221"/>
      <c r="N57" s="221"/>
      <c r="O57" s="221"/>
      <c r="P57" s="221"/>
      <c r="Q57" s="221"/>
      <c r="R57" s="221"/>
      <c r="S57" s="221"/>
      <c r="T57" s="221"/>
      <c r="U57" s="221"/>
    </row>
    <row r="58" spans="2:21" s="96" customFormat="1" ht="20.25" customHeight="1" x14ac:dyDescent="0.3">
      <c r="B58" s="100" t="s">
        <v>449</v>
      </c>
      <c r="C58" s="622" t="s">
        <v>365</v>
      </c>
      <c r="D58" s="623"/>
      <c r="E58" s="624"/>
      <c r="F58" s="90">
        <v>2</v>
      </c>
      <c r="L58" s="221"/>
      <c r="M58" s="221"/>
      <c r="N58" s="221"/>
      <c r="O58" s="221"/>
      <c r="P58" s="221"/>
      <c r="Q58" s="221"/>
      <c r="R58" s="221"/>
      <c r="S58" s="221"/>
      <c r="T58" s="221"/>
      <c r="U58" s="221"/>
    </row>
    <row r="59" spans="2:21" s="96" customFormat="1" ht="20.25" customHeight="1" x14ac:dyDescent="0.3">
      <c r="B59" s="101" t="s">
        <v>451</v>
      </c>
      <c r="C59" s="622" t="s">
        <v>472</v>
      </c>
      <c r="D59" s="623"/>
      <c r="E59" s="624"/>
      <c r="F59" s="90">
        <v>3</v>
      </c>
      <c r="L59" s="221"/>
      <c r="M59" s="221"/>
      <c r="N59" s="221"/>
      <c r="O59" s="221"/>
      <c r="P59" s="221"/>
      <c r="Q59" s="221"/>
      <c r="R59" s="221"/>
      <c r="S59" s="221"/>
      <c r="T59" s="221"/>
      <c r="U59" s="221"/>
    </row>
    <row r="60" spans="2:21" s="96" customFormat="1" ht="20.25" customHeight="1" x14ac:dyDescent="0.3">
      <c r="B60" s="102" t="s">
        <v>452</v>
      </c>
      <c r="C60" s="622" t="s">
        <v>473</v>
      </c>
      <c r="D60" s="623"/>
      <c r="E60" s="624"/>
      <c r="F60" s="90">
        <v>4</v>
      </c>
      <c r="L60" s="221"/>
      <c r="M60" s="221"/>
      <c r="N60" s="221"/>
      <c r="O60" s="221"/>
      <c r="P60" s="221"/>
      <c r="Q60" s="221"/>
      <c r="R60" s="221"/>
      <c r="S60" s="221"/>
      <c r="T60" s="221"/>
      <c r="U60" s="221"/>
    </row>
    <row r="61" spans="2:21" s="96" customFormat="1" ht="20.25" customHeight="1" x14ac:dyDescent="0.3">
      <c r="B61" s="103" t="s">
        <v>453</v>
      </c>
      <c r="C61" s="622" t="s">
        <v>474</v>
      </c>
      <c r="D61" s="623"/>
      <c r="E61" s="624"/>
      <c r="F61" s="90">
        <v>5</v>
      </c>
      <c r="L61" s="221"/>
      <c r="M61" s="221"/>
      <c r="N61" s="221"/>
      <c r="O61" s="221"/>
      <c r="P61" s="221"/>
      <c r="Q61" s="221"/>
      <c r="R61" s="221"/>
      <c r="S61" s="221"/>
      <c r="T61" s="221"/>
      <c r="U61" s="221"/>
    </row>
    <row r="62" spans="2:21" s="96" customFormat="1" ht="20.25" x14ac:dyDescent="0.3">
      <c r="E62" s="107"/>
      <c r="L62" s="221"/>
      <c r="M62" s="221"/>
      <c r="N62" s="221"/>
      <c r="O62" s="221"/>
      <c r="P62" s="221"/>
      <c r="Q62" s="221"/>
      <c r="R62" s="221"/>
      <c r="S62" s="221"/>
      <c r="T62" s="221"/>
      <c r="U62" s="221"/>
    </row>
    <row r="63" spans="2:21" s="96" customFormat="1" ht="20.25" x14ac:dyDescent="0.3">
      <c r="E63" s="107"/>
      <c r="L63" s="221"/>
      <c r="M63" s="221"/>
      <c r="N63" s="221"/>
      <c r="O63" s="221"/>
      <c r="P63" s="221"/>
      <c r="Q63" s="221"/>
      <c r="R63" s="221"/>
      <c r="S63" s="221"/>
      <c r="T63" s="221"/>
      <c r="U63" s="221"/>
    </row>
    <row r="64" spans="2:21" s="96" customFormat="1" ht="20.25" x14ac:dyDescent="0.3">
      <c r="E64" s="107"/>
      <c r="L64" s="221"/>
      <c r="M64" s="221"/>
      <c r="N64" s="221"/>
      <c r="O64" s="221"/>
      <c r="P64" s="221"/>
      <c r="Q64" s="221"/>
      <c r="R64" s="221"/>
      <c r="S64" s="221"/>
      <c r="T64" s="221"/>
      <c r="U64" s="221"/>
    </row>
    <row r="65" spans="5:21" s="96" customFormat="1" ht="20.25" x14ac:dyDescent="0.3">
      <c r="E65" s="107"/>
      <c r="L65" s="221"/>
      <c r="M65" s="221"/>
      <c r="N65" s="221"/>
      <c r="O65" s="221"/>
      <c r="P65" s="221"/>
      <c r="Q65" s="221"/>
      <c r="R65" s="221"/>
      <c r="S65" s="221"/>
      <c r="T65" s="221"/>
      <c r="U65" s="221"/>
    </row>
    <row r="66" spans="5:21" s="96" customFormat="1" ht="20.25" x14ac:dyDescent="0.3">
      <c r="E66" s="107"/>
      <c r="L66" s="221"/>
      <c r="M66" s="221"/>
      <c r="N66" s="221"/>
      <c r="O66" s="221"/>
      <c r="P66" s="221"/>
      <c r="Q66" s="221"/>
      <c r="R66" s="221"/>
      <c r="S66" s="221"/>
      <c r="T66" s="221"/>
      <c r="U66" s="221"/>
    </row>
    <row r="67" spans="5:21" s="96" customFormat="1" ht="20.25" x14ac:dyDescent="0.3">
      <c r="E67" s="107"/>
      <c r="L67" s="221"/>
      <c r="M67" s="221"/>
      <c r="N67" s="221"/>
      <c r="O67" s="221"/>
      <c r="P67" s="221"/>
      <c r="Q67" s="221"/>
      <c r="R67" s="221"/>
      <c r="S67" s="221"/>
      <c r="T67" s="221"/>
      <c r="U67" s="221"/>
    </row>
    <row r="68" spans="5:21" s="96" customFormat="1" ht="20.25" x14ac:dyDescent="0.3">
      <c r="E68" s="107"/>
      <c r="L68" s="221"/>
      <c r="M68" s="221"/>
      <c r="N68" s="221"/>
      <c r="O68" s="221"/>
      <c r="P68" s="221"/>
      <c r="Q68" s="221"/>
      <c r="R68" s="221"/>
      <c r="S68" s="221"/>
      <c r="T68" s="221"/>
      <c r="U68" s="221"/>
    </row>
    <row r="69" spans="5:21" s="96" customFormat="1" ht="20.25" x14ac:dyDescent="0.3">
      <c r="E69" s="107"/>
      <c r="L69" s="221"/>
      <c r="M69" s="221"/>
      <c r="N69" s="221"/>
      <c r="O69" s="221"/>
      <c r="P69" s="221"/>
      <c r="Q69" s="221"/>
      <c r="R69" s="221"/>
      <c r="S69" s="221"/>
      <c r="T69" s="221"/>
      <c r="U69" s="221"/>
    </row>
    <row r="70" spans="5:21" s="96" customFormat="1" ht="20.25" x14ac:dyDescent="0.3">
      <c r="E70" s="107"/>
      <c r="L70" s="221"/>
      <c r="M70" s="221"/>
      <c r="N70" s="221"/>
      <c r="O70" s="221"/>
      <c r="P70" s="221"/>
      <c r="Q70" s="221"/>
      <c r="R70" s="221"/>
      <c r="S70" s="221"/>
      <c r="T70" s="221"/>
      <c r="U70" s="221"/>
    </row>
    <row r="71" spans="5:21" s="96" customFormat="1" ht="20.25" x14ac:dyDescent="0.3">
      <c r="E71" s="107"/>
      <c r="L71" s="221"/>
      <c r="M71" s="221"/>
      <c r="N71" s="221"/>
      <c r="O71" s="221"/>
      <c r="P71" s="221"/>
      <c r="Q71" s="221"/>
      <c r="R71" s="221"/>
      <c r="S71" s="221"/>
      <c r="T71" s="221"/>
      <c r="U71" s="221"/>
    </row>
    <row r="72" spans="5:21" s="96" customFormat="1" ht="20.25" x14ac:dyDescent="0.3">
      <c r="E72" s="107"/>
      <c r="L72" s="221"/>
      <c r="M72" s="221"/>
      <c r="N72" s="221"/>
      <c r="O72" s="221"/>
      <c r="P72" s="221"/>
      <c r="Q72" s="221"/>
      <c r="R72" s="221"/>
      <c r="S72" s="221"/>
      <c r="T72" s="221"/>
      <c r="U72" s="221"/>
    </row>
    <row r="73" spans="5:21" s="96" customFormat="1" ht="20.25" x14ac:dyDescent="0.3">
      <c r="E73" s="107"/>
      <c r="L73" s="221"/>
      <c r="M73" s="221"/>
      <c r="N73" s="221"/>
      <c r="O73" s="221"/>
      <c r="P73" s="221"/>
      <c r="Q73" s="221"/>
      <c r="R73" s="221"/>
      <c r="S73" s="221"/>
      <c r="T73" s="221"/>
      <c r="U73" s="221"/>
    </row>
    <row r="74" spans="5:21" s="96" customFormat="1" ht="20.25" x14ac:dyDescent="0.3">
      <c r="E74" s="107"/>
      <c r="L74" s="221"/>
      <c r="M74" s="221"/>
      <c r="N74" s="221"/>
      <c r="O74" s="221"/>
      <c r="P74" s="221"/>
      <c r="Q74" s="221"/>
      <c r="R74" s="221"/>
      <c r="S74" s="221"/>
      <c r="T74" s="221"/>
      <c r="U74" s="221"/>
    </row>
    <row r="75" spans="5:21" s="96" customFormat="1" ht="20.25" x14ac:dyDescent="0.3">
      <c r="E75" s="107"/>
      <c r="L75" s="221"/>
      <c r="M75" s="221"/>
      <c r="N75" s="221"/>
      <c r="O75" s="221"/>
      <c r="P75" s="221"/>
      <c r="Q75" s="221"/>
      <c r="R75" s="221"/>
      <c r="S75" s="221"/>
      <c r="T75" s="221"/>
      <c r="U75" s="221"/>
    </row>
    <row r="76" spans="5:21" s="96" customFormat="1" ht="20.25" x14ac:dyDescent="0.3">
      <c r="E76" s="107"/>
      <c r="L76" s="221"/>
      <c r="M76" s="221"/>
      <c r="N76" s="221"/>
      <c r="O76" s="221"/>
      <c r="P76" s="221"/>
      <c r="Q76" s="221"/>
      <c r="R76" s="221"/>
      <c r="S76" s="221"/>
      <c r="T76" s="221"/>
      <c r="U76" s="221"/>
    </row>
    <row r="77" spans="5:21" s="96" customFormat="1" ht="20.25" x14ac:dyDescent="0.3">
      <c r="E77" s="107"/>
      <c r="L77" s="221"/>
      <c r="M77" s="221"/>
      <c r="N77" s="221"/>
      <c r="O77" s="221"/>
      <c r="P77" s="221"/>
      <c r="Q77" s="221"/>
      <c r="R77" s="221"/>
      <c r="S77" s="221"/>
      <c r="T77" s="221"/>
      <c r="U77" s="221"/>
    </row>
    <row r="78" spans="5:21" s="96" customFormat="1" ht="20.25" x14ac:dyDescent="0.3">
      <c r="E78" s="107"/>
      <c r="L78" s="221"/>
      <c r="M78" s="221"/>
      <c r="N78" s="221"/>
      <c r="O78" s="221"/>
      <c r="P78" s="221"/>
      <c r="Q78" s="221"/>
      <c r="R78" s="221"/>
      <c r="S78" s="221"/>
      <c r="T78" s="221"/>
      <c r="U78" s="221"/>
    </row>
    <row r="79" spans="5:21" s="96" customFormat="1" ht="20.25" x14ac:dyDescent="0.3">
      <c r="E79" s="107"/>
      <c r="L79" s="221"/>
      <c r="M79" s="221"/>
      <c r="N79" s="221"/>
      <c r="O79" s="221"/>
      <c r="P79" s="221"/>
      <c r="Q79" s="221"/>
      <c r="R79" s="221"/>
      <c r="S79" s="221"/>
      <c r="T79" s="221"/>
      <c r="U79" s="221"/>
    </row>
    <row r="80" spans="5:21" s="96" customFormat="1" ht="20.25" x14ac:dyDescent="0.3">
      <c r="E80" s="107"/>
      <c r="L80" s="221"/>
      <c r="M80" s="221"/>
      <c r="N80" s="221"/>
      <c r="O80" s="221"/>
      <c r="P80" s="221"/>
      <c r="Q80" s="221"/>
      <c r="R80" s="221"/>
      <c r="S80" s="221"/>
      <c r="T80" s="221"/>
      <c r="U80" s="221"/>
    </row>
    <row r="81" spans="5:21" s="96" customFormat="1" ht="20.25" x14ac:dyDescent="0.3">
      <c r="E81" s="107"/>
      <c r="L81" s="221"/>
      <c r="M81" s="221"/>
      <c r="N81" s="221"/>
      <c r="O81" s="221"/>
      <c r="P81" s="221"/>
      <c r="Q81" s="221"/>
      <c r="R81" s="221"/>
      <c r="S81" s="221"/>
      <c r="T81" s="221"/>
      <c r="U81" s="221"/>
    </row>
    <row r="82" spans="5:21" s="96" customFormat="1" ht="20.25" x14ac:dyDescent="0.3">
      <c r="E82" s="107"/>
      <c r="L82" s="221"/>
      <c r="M82" s="221"/>
      <c r="N82" s="221"/>
      <c r="O82" s="221"/>
      <c r="P82" s="221"/>
      <c r="Q82" s="221"/>
      <c r="R82" s="221"/>
      <c r="S82" s="221"/>
      <c r="T82" s="221"/>
      <c r="U82" s="221"/>
    </row>
    <row r="83" spans="5:21" s="96" customFormat="1" ht="20.25" x14ac:dyDescent="0.3">
      <c r="E83" s="107"/>
      <c r="L83" s="221"/>
      <c r="M83" s="221"/>
      <c r="N83" s="221"/>
      <c r="O83" s="221"/>
      <c r="P83" s="221"/>
      <c r="Q83" s="221"/>
      <c r="R83" s="221"/>
      <c r="S83" s="221"/>
      <c r="T83" s="221"/>
      <c r="U83" s="221"/>
    </row>
    <row r="84" spans="5:21" s="96" customFormat="1" ht="20.25" x14ac:dyDescent="0.3">
      <c r="E84" s="107"/>
      <c r="L84" s="221"/>
      <c r="M84" s="221"/>
      <c r="N84" s="221"/>
      <c r="O84" s="221"/>
      <c r="P84" s="221"/>
      <c r="Q84" s="221"/>
      <c r="R84" s="221"/>
      <c r="S84" s="221"/>
      <c r="T84" s="221"/>
      <c r="U84" s="221"/>
    </row>
    <row r="85" spans="5:21" s="96" customFormat="1" ht="20.25" x14ac:dyDescent="0.3">
      <c r="E85" s="107"/>
      <c r="L85" s="221"/>
      <c r="M85" s="221"/>
      <c r="N85" s="221"/>
      <c r="O85" s="221"/>
      <c r="P85" s="221"/>
      <c r="Q85" s="221"/>
      <c r="R85" s="221"/>
      <c r="S85" s="221"/>
      <c r="T85" s="221"/>
      <c r="U85" s="221"/>
    </row>
    <row r="86" spans="5:21" s="96" customFormat="1" ht="20.25" x14ac:dyDescent="0.3">
      <c r="E86" s="107"/>
      <c r="L86" s="221"/>
      <c r="M86" s="221"/>
      <c r="N86" s="221"/>
      <c r="O86" s="221"/>
      <c r="P86" s="221"/>
      <c r="Q86" s="221"/>
      <c r="R86" s="221"/>
      <c r="S86" s="221"/>
      <c r="T86" s="221"/>
      <c r="U86" s="221"/>
    </row>
    <row r="87" spans="5:21" s="96" customFormat="1" ht="20.25" x14ac:dyDescent="0.3">
      <c r="E87" s="107"/>
      <c r="L87" s="221"/>
      <c r="M87" s="221"/>
      <c r="N87" s="221"/>
      <c r="O87" s="221"/>
      <c r="P87" s="221"/>
      <c r="Q87" s="221"/>
      <c r="R87" s="221"/>
      <c r="S87" s="221"/>
      <c r="T87" s="221"/>
      <c r="U87" s="221"/>
    </row>
    <row r="88" spans="5:21" s="96" customFormat="1" ht="20.25" x14ac:dyDescent="0.3">
      <c r="E88" s="107"/>
      <c r="L88" s="221"/>
      <c r="M88" s="221"/>
      <c r="N88" s="221"/>
      <c r="O88" s="221"/>
      <c r="P88" s="221"/>
      <c r="Q88" s="221"/>
      <c r="R88" s="221"/>
      <c r="S88" s="221"/>
      <c r="T88" s="221"/>
      <c r="U88" s="221"/>
    </row>
    <row r="89" spans="5:21" s="96" customFormat="1" ht="20.25" x14ac:dyDescent="0.3">
      <c r="E89" s="107"/>
      <c r="L89" s="221"/>
      <c r="M89" s="221"/>
      <c r="N89" s="221"/>
      <c r="O89" s="221"/>
      <c r="P89" s="221"/>
      <c r="Q89" s="221"/>
      <c r="R89" s="221"/>
      <c r="S89" s="221"/>
      <c r="T89" s="221"/>
      <c r="U89" s="221"/>
    </row>
    <row r="90" spans="5:21" s="96" customFormat="1" ht="20.25" x14ac:dyDescent="0.3">
      <c r="E90" s="107"/>
      <c r="L90" s="221"/>
      <c r="M90" s="221"/>
      <c r="N90" s="221"/>
      <c r="O90" s="221"/>
      <c r="P90" s="221"/>
      <c r="Q90" s="221"/>
      <c r="R90" s="221"/>
      <c r="S90" s="221"/>
      <c r="T90" s="221"/>
      <c r="U90" s="221"/>
    </row>
    <row r="91" spans="5:21" s="96" customFormat="1" ht="20.25" x14ac:dyDescent="0.3">
      <c r="E91" s="107"/>
      <c r="L91" s="221"/>
      <c r="M91" s="221"/>
      <c r="N91" s="221"/>
      <c r="O91" s="221"/>
      <c r="P91" s="221"/>
      <c r="Q91" s="221"/>
      <c r="R91" s="221"/>
      <c r="S91" s="221"/>
      <c r="T91" s="221"/>
      <c r="U91" s="221"/>
    </row>
    <row r="92" spans="5:21" s="96" customFormat="1" ht="20.25" x14ac:dyDescent="0.3">
      <c r="E92" s="107"/>
      <c r="L92" s="221"/>
      <c r="M92" s="221"/>
      <c r="N92" s="221"/>
      <c r="O92" s="221"/>
      <c r="P92" s="221"/>
      <c r="Q92" s="221"/>
      <c r="R92" s="221"/>
      <c r="S92" s="221"/>
      <c r="T92" s="221"/>
      <c r="U92" s="221"/>
    </row>
    <row r="93" spans="5:21" s="96" customFormat="1" ht="20.25" x14ac:dyDescent="0.3">
      <c r="E93" s="107"/>
      <c r="L93" s="221"/>
      <c r="M93" s="221"/>
      <c r="N93" s="221"/>
      <c r="O93" s="221"/>
      <c r="P93" s="221"/>
      <c r="Q93" s="221"/>
      <c r="R93" s="221"/>
      <c r="S93" s="221"/>
      <c r="T93" s="221"/>
      <c r="U93" s="221"/>
    </row>
    <row r="94" spans="5:21" s="96" customFormat="1" ht="20.25" x14ac:dyDescent="0.3">
      <c r="E94" s="107"/>
      <c r="L94" s="221"/>
      <c r="M94" s="221"/>
      <c r="N94" s="221"/>
      <c r="O94" s="221"/>
      <c r="P94" s="221"/>
      <c r="Q94" s="221"/>
      <c r="R94" s="221"/>
      <c r="S94" s="221"/>
      <c r="T94" s="221"/>
      <c r="U94" s="221"/>
    </row>
    <row r="95" spans="5:21" s="96" customFormat="1" ht="20.25" x14ac:dyDescent="0.3">
      <c r="E95" s="107"/>
      <c r="L95" s="221"/>
      <c r="M95" s="221"/>
      <c r="N95" s="221"/>
      <c r="O95" s="221"/>
      <c r="P95" s="221"/>
      <c r="Q95" s="221"/>
      <c r="R95" s="221"/>
      <c r="S95" s="221"/>
      <c r="T95" s="221"/>
      <c r="U95" s="221"/>
    </row>
    <row r="96" spans="5:21" s="96" customFormat="1" ht="20.25" x14ac:dyDescent="0.3">
      <c r="E96" s="107"/>
      <c r="L96" s="221"/>
      <c r="M96" s="221"/>
      <c r="N96" s="221"/>
      <c r="O96" s="221"/>
      <c r="P96" s="221"/>
      <c r="Q96" s="221"/>
      <c r="R96" s="221"/>
      <c r="S96" s="221"/>
      <c r="T96" s="221"/>
      <c r="U96" s="221"/>
    </row>
    <row r="97" spans="5:21" s="96" customFormat="1" ht="20.25" x14ac:dyDescent="0.3">
      <c r="E97" s="107"/>
      <c r="L97" s="221"/>
      <c r="M97" s="221"/>
      <c r="N97" s="221"/>
      <c r="O97" s="221"/>
      <c r="P97" s="221"/>
      <c r="Q97" s="221"/>
      <c r="R97" s="221"/>
      <c r="S97" s="221"/>
      <c r="T97" s="221"/>
      <c r="U97" s="221"/>
    </row>
    <row r="98" spans="5:21" s="96" customFormat="1" ht="20.25" x14ac:dyDescent="0.3">
      <c r="E98" s="107"/>
      <c r="L98" s="221"/>
      <c r="M98" s="221"/>
      <c r="N98" s="221"/>
      <c r="O98" s="221"/>
      <c r="P98" s="221"/>
      <c r="Q98" s="221"/>
      <c r="R98" s="221"/>
      <c r="S98" s="221"/>
      <c r="T98" s="221"/>
      <c r="U98" s="221"/>
    </row>
    <row r="99" spans="5:21" s="96" customFormat="1" ht="20.25" x14ac:dyDescent="0.3">
      <c r="E99" s="107"/>
      <c r="L99" s="221"/>
      <c r="M99" s="221"/>
      <c r="N99" s="221"/>
      <c r="O99" s="221"/>
      <c r="P99" s="221"/>
      <c r="Q99" s="221"/>
      <c r="R99" s="221"/>
      <c r="S99" s="221"/>
      <c r="T99" s="221"/>
      <c r="U99" s="221"/>
    </row>
    <row r="100" spans="5:21" s="96" customFormat="1" ht="20.25" x14ac:dyDescent="0.3">
      <c r="E100" s="107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</row>
    <row r="101" spans="5:21" s="96" customFormat="1" ht="20.25" x14ac:dyDescent="0.3">
      <c r="E101" s="107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</row>
    <row r="102" spans="5:21" s="96" customFormat="1" ht="20.25" x14ac:dyDescent="0.3">
      <c r="E102" s="107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</row>
    <row r="103" spans="5:21" s="96" customFormat="1" ht="20.25" x14ac:dyDescent="0.3">
      <c r="E103" s="107"/>
      <c r="L103" s="221"/>
      <c r="M103" s="221"/>
      <c r="N103" s="221"/>
      <c r="O103" s="221"/>
      <c r="P103" s="221"/>
      <c r="Q103" s="221"/>
      <c r="R103" s="221"/>
      <c r="S103" s="221"/>
      <c r="T103" s="221"/>
      <c r="U103" s="221"/>
    </row>
    <row r="104" spans="5:21" s="96" customFormat="1" ht="20.25" x14ac:dyDescent="0.3">
      <c r="E104" s="107"/>
      <c r="L104" s="221"/>
      <c r="M104" s="221"/>
      <c r="N104" s="221"/>
      <c r="O104" s="221"/>
      <c r="P104" s="221"/>
      <c r="Q104" s="221"/>
      <c r="R104" s="221"/>
      <c r="S104" s="221"/>
      <c r="T104" s="221"/>
      <c r="U104" s="221"/>
    </row>
    <row r="105" spans="5:21" s="96" customFormat="1" ht="20.25" x14ac:dyDescent="0.3">
      <c r="E105" s="107"/>
      <c r="L105" s="221"/>
      <c r="M105" s="221"/>
      <c r="N105" s="221"/>
      <c r="O105" s="221"/>
      <c r="P105" s="221"/>
      <c r="Q105" s="221"/>
      <c r="R105" s="221"/>
      <c r="S105" s="221"/>
      <c r="T105" s="221"/>
      <c r="U105" s="221"/>
    </row>
    <row r="106" spans="5:21" s="96" customFormat="1" ht="20.25" x14ac:dyDescent="0.3">
      <c r="E106" s="107"/>
      <c r="L106" s="221"/>
      <c r="M106" s="221"/>
      <c r="N106" s="221"/>
      <c r="O106" s="221"/>
      <c r="P106" s="221"/>
      <c r="Q106" s="221"/>
      <c r="R106" s="221"/>
      <c r="S106" s="221"/>
      <c r="T106" s="221"/>
      <c r="U106" s="221"/>
    </row>
    <row r="107" spans="5:21" s="96" customFormat="1" ht="20.25" x14ac:dyDescent="0.3">
      <c r="E107" s="107"/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</row>
    <row r="108" spans="5:21" s="96" customFormat="1" ht="20.25" x14ac:dyDescent="0.3">
      <c r="E108" s="107"/>
      <c r="L108" s="221"/>
      <c r="M108" s="221"/>
      <c r="N108" s="221"/>
      <c r="O108" s="221"/>
      <c r="P108" s="221"/>
      <c r="Q108" s="221"/>
      <c r="R108" s="221"/>
      <c r="S108" s="221"/>
      <c r="T108" s="221"/>
      <c r="U108" s="221"/>
    </row>
    <row r="109" spans="5:21" s="96" customFormat="1" ht="20.25" x14ac:dyDescent="0.3">
      <c r="E109" s="107"/>
      <c r="L109" s="221"/>
      <c r="M109" s="221"/>
      <c r="N109" s="221"/>
      <c r="O109" s="221"/>
      <c r="P109" s="221"/>
      <c r="Q109" s="221"/>
      <c r="R109" s="221"/>
      <c r="S109" s="221"/>
      <c r="T109" s="221"/>
      <c r="U109" s="221"/>
    </row>
    <row r="110" spans="5:21" s="96" customFormat="1" ht="20.25" x14ac:dyDescent="0.3">
      <c r="E110" s="107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</row>
    <row r="111" spans="5:21" s="96" customFormat="1" ht="20.25" x14ac:dyDescent="0.3">
      <c r="E111" s="107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</row>
    <row r="112" spans="5:21" s="96" customFormat="1" ht="20.25" x14ac:dyDescent="0.3">
      <c r="E112" s="107"/>
      <c r="L112" s="221"/>
      <c r="M112" s="221"/>
      <c r="N112" s="221"/>
      <c r="O112" s="221"/>
      <c r="P112" s="221"/>
      <c r="Q112" s="221"/>
      <c r="R112" s="221"/>
      <c r="S112" s="221"/>
      <c r="T112" s="221"/>
      <c r="U112" s="221"/>
    </row>
    <row r="113" spans="5:21" s="96" customFormat="1" ht="20.25" x14ac:dyDescent="0.3">
      <c r="E113" s="107"/>
      <c r="L113" s="221"/>
      <c r="M113" s="221"/>
      <c r="N113" s="221"/>
      <c r="O113" s="221"/>
      <c r="P113" s="221"/>
      <c r="Q113" s="221"/>
      <c r="R113" s="221"/>
      <c r="S113" s="221"/>
      <c r="T113" s="221"/>
      <c r="U113" s="221"/>
    </row>
    <row r="114" spans="5:21" s="96" customFormat="1" ht="20.25" x14ac:dyDescent="0.3">
      <c r="E114" s="107"/>
      <c r="L114" s="221"/>
      <c r="M114" s="221"/>
      <c r="N114" s="221"/>
      <c r="O114" s="221"/>
      <c r="P114" s="221"/>
      <c r="Q114" s="221"/>
      <c r="R114" s="221"/>
      <c r="S114" s="221"/>
      <c r="T114" s="221"/>
      <c r="U114" s="221"/>
    </row>
    <row r="115" spans="5:21" s="96" customFormat="1" ht="20.25" x14ac:dyDescent="0.3">
      <c r="E115" s="107"/>
      <c r="L115" s="221"/>
      <c r="M115" s="221"/>
      <c r="N115" s="221"/>
      <c r="O115" s="221"/>
      <c r="P115" s="221"/>
      <c r="Q115" s="221"/>
      <c r="R115" s="221"/>
      <c r="S115" s="221"/>
      <c r="T115" s="221"/>
      <c r="U115" s="221"/>
    </row>
    <row r="116" spans="5:21" s="96" customFormat="1" ht="20.25" x14ac:dyDescent="0.3">
      <c r="E116" s="107"/>
      <c r="L116" s="221"/>
      <c r="M116" s="221"/>
      <c r="N116" s="221"/>
      <c r="O116" s="221"/>
      <c r="P116" s="221"/>
      <c r="Q116" s="221"/>
      <c r="R116" s="221"/>
      <c r="S116" s="221"/>
      <c r="T116" s="221"/>
      <c r="U116" s="221"/>
    </row>
    <row r="117" spans="5:21" s="96" customFormat="1" ht="20.25" x14ac:dyDescent="0.3">
      <c r="E117" s="107"/>
      <c r="L117" s="221"/>
      <c r="M117" s="221"/>
      <c r="N117" s="221"/>
      <c r="O117" s="221"/>
      <c r="P117" s="221"/>
      <c r="Q117" s="221"/>
      <c r="R117" s="221"/>
      <c r="S117" s="221"/>
      <c r="T117" s="221"/>
      <c r="U117" s="221"/>
    </row>
    <row r="118" spans="5:21" s="96" customFormat="1" ht="20.25" x14ac:dyDescent="0.3">
      <c r="E118" s="107"/>
      <c r="L118" s="221"/>
      <c r="M118" s="221"/>
      <c r="N118" s="221"/>
      <c r="O118" s="221"/>
      <c r="P118" s="221"/>
      <c r="Q118" s="221"/>
      <c r="R118" s="221"/>
      <c r="S118" s="221"/>
      <c r="T118" s="221"/>
      <c r="U118" s="221"/>
    </row>
    <row r="119" spans="5:21" s="96" customFormat="1" ht="20.25" x14ac:dyDescent="0.3">
      <c r="E119" s="107"/>
      <c r="L119" s="221"/>
      <c r="M119" s="221"/>
      <c r="N119" s="221"/>
      <c r="O119" s="221"/>
      <c r="P119" s="221"/>
      <c r="Q119" s="221"/>
      <c r="R119" s="221"/>
      <c r="S119" s="221"/>
      <c r="T119" s="221"/>
      <c r="U119" s="221"/>
    </row>
    <row r="120" spans="5:21" s="96" customFormat="1" ht="20.25" x14ac:dyDescent="0.3">
      <c r="E120" s="107"/>
      <c r="L120" s="221"/>
      <c r="M120" s="221"/>
      <c r="N120" s="221"/>
      <c r="O120" s="221"/>
      <c r="P120" s="221"/>
      <c r="Q120" s="221"/>
      <c r="R120" s="221"/>
      <c r="S120" s="221"/>
      <c r="T120" s="221"/>
      <c r="U120" s="221"/>
    </row>
    <row r="121" spans="5:21" s="96" customFormat="1" ht="20.25" x14ac:dyDescent="0.3">
      <c r="E121" s="107"/>
      <c r="L121" s="221"/>
      <c r="M121" s="221"/>
      <c r="N121" s="221"/>
      <c r="O121" s="221"/>
      <c r="P121" s="221"/>
      <c r="Q121" s="221"/>
      <c r="R121" s="221"/>
      <c r="S121" s="221"/>
      <c r="T121" s="221"/>
      <c r="U121" s="221"/>
    </row>
    <row r="122" spans="5:21" s="96" customFormat="1" ht="20.25" x14ac:dyDescent="0.3">
      <c r="E122" s="107"/>
      <c r="L122" s="221"/>
      <c r="M122" s="221"/>
      <c r="N122" s="221"/>
      <c r="O122" s="221"/>
      <c r="P122" s="221"/>
      <c r="Q122" s="221"/>
      <c r="R122" s="221"/>
      <c r="S122" s="221"/>
      <c r="T122" s="221"/>
      <c r="U122" s="221"/>
    </row>
    <row r="123" spans="5:21" s="96" customFormat="1" ht="20.25" x14ac:dyDescent="0.3">
      <c r="E123" s="107"/>
      <c r="L123" s="221"/>
      <c r="M123" s="221"/>
      <c r="N123" s="221"/>
      <c r="O123" s="221"/>
      <c r="P123" s="221"/>
      <c r="Q123" s="221"/>
      <c r="R123" s="221"/>
      <c r="S123" s="221"/>
      <c r="T123" s="221"/>
      <c r="U123" s="221"/>
    </row>
    <row r="124" spans="5:21" s="96" customFormat="1" ht="20.25" x14ac:dyDescent="0.3">
      <c r="E124" s="107"/>
      <c r="L124" s="221"/>
      <c r="M124" s="221"/>
      <c r="N124" s="221"/>
      <c r="O124" s="221"/>
      <c r="P124" s="221"/>
      <c r="Q124" s="221"/>
      <c r="R124" s="221"/>
      <c r="S124" s="221"/>
      <c r="T124" s="221"/>
      <c r="U124" s="221"/>
    </row>
    <row r="125" spans="5:21" s="96" customFormat="1" ht="20.25" x14ac:dyDescent="0.3">
      <c r="E125" s="107"/>
      <c r="L125" s="221"/>
      <c r="M125" s="221"/>
      <c r="N125" s="221"/>
      <c r="O125" s="221"/>
      <c r="P125" s="221"/>
      <c r="Q125" s="221"/>
      <c r="R125" s="221"/>
      <c r="S125" s="221"/>
      <c r="T125" s="221"/>
      <c r="U125" s="221"/>
    </row>
    <row r="126" spans="5:21" s="96" customFormat="1" ht="20.25" x14ac:dyDescent="0.3">
      <c r="E126" s="107"/>
      <c r="L126" s="221"/>
      <c r="M126" s="221"/>
      <c r="N126" s="221"/>
      <c r="O126" s="221"/>
      <c r="P126" s="221"/>
      <c r="Q126" s="221"/>
      <c r="R126" s="221"/>
      <c r="S126" s="221"/>
      <c r="T126" s="221"/>
      <c r="U126" s="221"/>
    </row>
    <row r="127" spans="5:21" s="96" customFormat="1" ht="20.25" x14ac:dyDescent="0.3">
      <c r="E127" s="107"/>
      <c r="L127" s="221"/>
      <c r="M127" s="221"/>
      <c r="N127" s="221"/>
      <c r="O127" s="221"/>
      <c r="P127" s="221"/>
      <c r="Q127" s="221"/>
      <c r="R127" s="221"/>
      <c r="S127" s="221"/>
      <c r="T127" s="221"/>
      <c r="U127" s="221"/>
    </row>
    <row r="128" spans="5:21" s="96" customFormat="1" ht="20.25" x14ac:dyDescent="0.3">
      <c r="E128" s="107"/>
      <c r="L128" s="221"/>
      <c r="M128" s="221"/>
      <c r="N128" s="221"/>
      <c r="O128" s="221"/>
      <c r="P128" s="221"/>
      <c r="Q128" s="221"/>
      <c r="R128" s="221"/>
      <c r="S128" s="221"/>
      <c r="T128" s="221"/>
      <c r="U128" s="221"/>
    </row>
    <row r="129" spans="5:21" s="96" customFormat="1" ht="20.25" x14ac:dyDescent="0.3">
      <c r="E129" s="107"/>
      <c r="L129" s="221"/>
      <c r="M129" s="221"/>
      <c r="N129" s="221"/>
      <c r="O129" s="221"/>
      <c r="P129" s="221"/>
      <c r="Q129" s="221"/>
      <c r="R129" s="221"/>
      <c r="S129" s="221"/>
      <c r="T129" s="221"/>
      <c r="U129" s="221"/>
    </row>
    <row r="130" spans="5:21" s="96" customFormat="1" ht="20.25" x14ac:dyDescent="0.3">
      <c r="E130" s="107"/>
      <c r="L130" s="221"/>
      <c r="M130" s="221"/>
      <c r="N130" s="221"/>
      <c r="O130" s="221"/>
      <c r="P130" s="221"/>
      <c r="Q130" s="221"/>
      <c r="R130" s="221"/>
      <c r="S130" s="221"/>
      <c r="T130" s="221"/>
      <c r="U130" s="221"/>
    </row>
    <row r="131" spans="5:21" s="96" customFormat="1" ht="20.25" x14ac:dyDescent="0.3">
      <c r="E131" s="107"/>
      <c r="L131" s="221"/>
      <c r="M131" s="221"/>
      <c r="N131" s="221"/>
      <c r="O131" s="221"/>
      <c r="P131" s="221"/>
      <c r="Q131" s="221"/>
      <c r="R131" s="221"/>
      <c r="S131" s="221"/>
      <c r="T131" s="221"/>
      <c r="U131" s="221"/>
    </row>
    <row r="132" spans="5:21" s="96" customFormat="1" ht="20.25" x14ac:dyDescent="0.3">
      <c r="E132" s="107"/>
      <c r="L132" s="221"/>
      <c r="M132" s="221"/>
      <c r="N132" s="221"/>
      <c r="O132" s="221"/>
      <c r="P132" s="221"/>
      <c r="Q132" s="221"/>
      <c r="R132" s="221"/>
      <c r="S132" s="221"/>
      <c r="T132" s="221"/>
      <c r="U132" s="221"/>
    </row>
    <row r="133" spans="5:21" s="96" customFormat="1" ht="20.25" x14ac:dyDescent="0.3">
      <c r="E133" s="107"/>
      <c r="L133" s="221"/>
      <c r="M133" s="221"/>
      <c r="N133" s="221"/>
      <c r="O133" s="221"/>
      <c r="P133" s="221"/>
      <c r="Q133" s="221"/>
      <c r="R133" s="221"/>
      <c r="S133" s="221"/>
      <c r="T133" s="221"/>
      <c r="U133" s="221"/>
    </row>
    <row r="134" spans="5:21" s="96" customFormat="1" ht="20.25" x14ac:dyDescent="0.3">
      <c r="E134" s="107"/>
      <c r="L134" s="221"/>
      <c r="M134" s="221"/>
      <c r="N134" s="221"/>
      <c r="O134" s="221"/>
      <c r="P134" s="221"/>
      <c r="Q134" s="221"/>
      <c r="R134" s="221"/>
      <c r="S134" s="221"/>
      <c r="T134" s="221"/>
      <c r="U134" s="221"/>
    </row>
    <row r="135" spans="5:21" s="96" customFormat="1" ht="20.25" x14ac:dyDescent="0.3">
      <c r="E135" s="107"/>
      <c r="L135" s="221"/>
      <c r="M135" s="221"/>
      <c r="N135" s="221"/>
      <c r="O135" s="221"/>
      <c r="P135" s="221"/>
      <c r="Q135" s="221"/>
      <c r="R135" s="221"/>
      <c r="S135" s="221"/>
      <c r="T135" s="221"/>
      <c r="U135" s="221"/>
    </row>
    <row r="136" spans="5:21" s="96" customFormat="1" ht="20.25" x14ac:dyDescent="0.3">
      <c r="E136" s="107"/>
      <c r="L136" s="221"/>
      <c r="M136" s="221"/>
      <c r="N136" s="221"/>
      <c r="O136" s="221"/>
      <c r="P136" s="221"/>
      <c r="Q136" s="221"/>
      <c r="R136" s="221"/>
      <c r="S136" s="221"/>
      <c r="T136" s="221"/>
      <c r="U136" s="221"/>
    </row>
    <row r="137" spans="5:21" s="96" customFormat="1" ht="20.25" x14ac:dyDescent="0.3">
      <c r="E137" s="107"/>
      <c r="L137" s="221"/>
      <c r="M137" s="221"/>
      <c r="N137" s="221"/>
      <c r="O137" s="221"/>
      <c r="P137" s="221"/>
      <c r="Q137" s="221"/>
      <c r="R137" s="221"/>
      <c r="S137" s="221"/>
      <c r="T137" s="221"/>
      <c r="U137" s="221"/>
    </row>
    <row r="138" spans="5:21" s="96" customFormat="1" ht="20.25" x14ac:dyDescent="0.3">
      <c r="E138" s="107"/>
      <c r="L138" s="221"/>
      <c r="M138" s="221"/>
      <c r="N138" s="221"/>
      <c r="O138" s="221"/>
      <c r="P138" s="221"/>
      <c r="Q138" s="221"/>
      <c r="R138" s="221"/>
      <c r="S138" s="221"/>
      <c r="T138" s="221"/>
      <c r="U138" s="221"/>
    </row>
    <row r="139" spans="5:21" s="96" customFormat="1" ht="20.25" x14ac:dyDescent="0.3">
      <c r="E139" s="107"/>
      <c r="L139" s="221"/>
      <c r="M139" s="221"/>
      <c r="N139" s="221"/>
      <c r="O139" s="221"/>
      <c r="P139" s="221"/>
      <c r="Q139" s="221"/>
      <c r="R139" s="221"/>
      <c r="S139" s="221"/>
      <c r="T139" s="221"/>
      <c r="U139" s="221"/>
    </row>
    <row r="140" spans="5:21" s="96" customFormat="1" ht="20.25" x14ac:dyDescent="0.3">
      <c r="E140" s="107"/>
      <c r="L140" s="221"/>
      <c r="M140" s="221"/>
      <c r="N140" s="221"/>
      <c r="O140" s="221"/>
      <c r="P140" s="221"/>
      <c r="Q140" s="221"/>
      <c r="R140" s="221"/>
      <c r="S140" s="221"/>
      <c r="T140" s="221"/>
      <c r="U140" s="221"/>
    </row>
    <row r="141" spans="5:21" s="96" customFormat="1" ht="20.25" x14ac:dyDescent="0.3">
      <c r="E141" s="107"/>
      <c r="L141" s="221"/>
      <c r="M141" s="221"/>
      <c r="N141" s="221"/>
      <c r="O141" s="221"/>
      <c r="P141" s="221"/>
      <c r="Q141" s="221"/>
      <c r="R141" s="221"/>
      <c r="S141" s="221"/>
      <c r="T141" s="221"/>
      <c r="U141" s="221"/>
    </row>
    <row r="142" spans="5:21" s="96" customFormat="1" ht="20.25" x14ac:dyDescent="0.3">
      <c r="E142" s="107"/>
      <c r="L142" s="221"/>
      <c r="M142" s="221"/>
      <c r="N142" s="221"/>
      <c r="O142" s="221"/>
      <c r="P142" s="221"/>
      <c r="Q142" s="221"/>
      <c r="R142" s="221"/>
      <c r="S142" s="221"/>
      <c r="T142" s="221"/>
      <c r="U142" s="221"/>
    </row>
    <row r="143" spans="5:21" s="96" customFormat="1" ht="20.25" x14ac:dyDescent="0.3">
      <c r="E143" s="107"/>
      <c r="L143" s="221"/>
      <c r="M143" s="221"/>
      <c r="N143" s="221"/>
      <c r="O143" s="221"/>
      <c r="P143" s="221"/>
      <c r="Q143" s="221"/>
      <c r="R143" s="221"/>
      <c r="S143" s="221"/>
      <c r="T143" s="221"/>
      <c r="U143" s="221"/>
    </row>
    <row r="144" spans="5:21" s="96" customFormat="1" ht="20.25" x14ac:dyDescent="0.3">
      <c r="E144" s="107"/>
      <c r="L144" s="221"/>
      <c r="M144" s="221"/>
      <c r="N144" s="221"/>
      <c r="O144" s="221"/>
      <c r="P144" s="221"/>
      <c r="Q144" s="221"/>
      <c r="R144" s="221"/>
      <c r="S144" s="221"/>
      <c r="T144" s="221"/>
      <c r="U144" s="221"/>
    </row>
    <row r="145" spans="5:21" s="96" customFormat="1" ht="20.25" x14ac:dyDescent="0.3">
      <c r="E145" s="107"/>
      <c r="L145" s="221"/>
      <c r="M145" s="221"/>
      <c r="N145" s="221"/>
      <c r="O145" s="221"/>
      <c r="P145" s="221"/>
      <c r="Q145" s="221"/>
      <c r="R145" s="221"/>
      <c r="S145" s="221"/>
      <c r="T145" s="221"/>
      <c r="U145" s="221"/>
    </row>
    <row r="146" spans="5:21" s="96" customFormat="1" ht="20.25" x14ac:dyDescent="0.3">
      <c r="E146" s="107"/>
      <c r="L146" s="221"/>
      <c r="M146" s="221"/>
      <c r="N146" s="221"/>
      <c r="O146" s="221"/>
      <c r="P146" s="221"/>
      <c r="Q146" s="221"/>
      <c r="R146" s="221"/>
      <c r="S146" s="221"/>
      <c r="T146" s="221"/>
      <c r="U146" s="221"/>
    </row>
    <row r="147" spans="5:21" s="96" customFormat="1" ht="20.25" x14ac:dyDescent="0.3">
      <c r="E147" s="107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</row>
    <row r="148" spans="5:21" s="96" customFormat="1" ht="20.25" x14ac:dyDescent="0.3">
      <c r="E148" s="107"/>
      <c r="L148" s="221"/>
      <c r="M148" s="221"/>
      <c r="N148" s="221"/>
      <c r="O148" s="221"/>
      <c r="P148" s="221"/>
      <c r="Q148" s="221"/>
      <c r="R148" s="221"/>
      <c r="S148" s="221"/>
      <c r="T148" s="221"/>
      <c r="U148" s="221"/>
    </row>
    <row r="149" spans="5:21" s="96" customFormat="1" ht="20.25" x14ac:dyDescent="0.3">
      <c r="E149" s="107"/>
      <c r="L149" s="221"/>
      <c r="M149" s="221"/>
      <c r="N149" s="221"/>
      <c r="O149" s="221"/>
      <c r="P149" s="221"/>
      <c r="Q149" s="221"/>
      <c r="R149" s="221"/>
      <c r="S149" s="221"/>
      <c r="T149" s="221"/>
      <c r="U149" s="221"/>
    </row>
    <row r="150" spans="5:21" s="96" customFormat="1" ht="20.25" x14ac:dyDescent="0.3">
      <c r="E150" s="107"/>
      <c r="L150" s="221"/>
      <c r="M150" s="221"/>
      <c r="N150" s="221"/>
      <c r="O150" s="221"/>
      <c r="P150" s="221"/>
      <c r="Q150" s="221"/>
      <c r="R150" s="221"/>
      <c r="S150" s="221"/>
      <c r="T150" s="221"/>
      <c r="U150" s="221"/>
    </row>
    <row r="151" spans="5:21" s="96" customFormat="1" ht="20.25" x14ac:dyDescent="0.3">
      <c r="E151" s="107"/>
      <c r="L151" s="221"/>
      <c r="M151" s="221"/>
      <c r="N151" s="221"/>
      <c r="O151" s="221"/>
      <c r="P151" s="221"/>
      <c r="Q151" s="221"/>
      <c r="R151" s="221"/>
      <c r="S151" s="221"/>
      <c r="T151" s="221"/>
      <c r="U151" s="221"/>
    </row>
    <row r="152" spans="5:21" s="96" customFormat="1" ht="20.25" x14ac:dyDescent="0.3">
      <c r="E152" s="107"/>
      <c r="L152" s="221"/>
      <c r="M152" s="221"/>
      <c r="N152" s="221"/>
      <c r="O152" s="221"/>
      <c r="P152" s="221"/>
      <c r="Q152" s="221"/>
      <c r="R152" s="221"/>
      <c r="S152" s="221"/>
      <c r="T152" s="221"/>
      <c r="U152" s="221"/>
    </row>
    <row r="153" spans="5:21" s="96" customFormat="1" ht="20.25" x14ac:dyDescent="0.3">
      <c r="E153" s="107"/>
      <c r="L153" s="221"/>
      <c r="M153" s="221"/>
      <c r="N153" s="221"/>
      <c r="O153" s="221"/>
      <c r="P153" s="221"/>
      <c r="Q153" s="221"/>
      <c r="R153" s="221"/>
      <c r="S153" s="221"/>
      <c r="T153" s="221"/>
      <c r="U153" s="221"/>
    </row>
    <row r="154" spans="5:21" s="96" customFormat="1" ht="20.25" x14ac:dyDescent="0.3">
      <c r="E154" s="107"/>
      <c r="L154" s="221"/>
      <c r="M154" s="221"/>
      <c r="N154" s="221"/>
      <c r="O154" s="221"/>
      <c r="P154" s="221"/>
      <c r="Q154" s="221"/>
      <c r="R154" s="221"/>
      <c r="S154" s="221"/>
      <c r="T154" s="221"/>
      <c r="U154" s="221"/>
    </row>
    <row r="155" spans="5:21" s="96" customFormat="1" ht="20.25" x14ac:dyDescent="0.3">
      <c r="E155" s="107"/>
      <c r="L155" s="221"/>
      <c r="M155" s="221"/>
      <c r="N155" s="221"/>
      <c r="O155" s="221"/>
      <c r="P155" s="221"/>
      <c r="Q155" s="221"/>
      <c r="R155" s="221"/>
      <c r="S155" s="221"/>
      <c r="T155" s="221"/>
      <c r="U155" s="221"/>
    </row>
    <row r="156" spans="5:21" s="96" customFormat="1" ht="20.25" x14ac:dyDescent="0.3">
      <c r="E156" s="107"/>
      <c r="L156" s="221"/>
      <c r="M156" s="221"/>
      <c r="N156" s="221"/>
      <c r="O156" s="221"/>
      <c r="P156" s="221"/>
      <c r="Q156" s="221"/>
      <c r="R156" s="221"/>
      <c r="S156" s="221"/>
      <c r="T156" s="221"/>
      <c r="U156" s="221"/>
    </row>
    <row r="157" spans="5:21" s="96" customFormat="1" ht="20.25" x14ac:dyDescent="0.3">
      <c r="E157" s="107"/>
      <c r="L157" s="221"/>
      <c r="M157" s="221"/>
      <c r="N157" s="221"/>
      <c r="O157" s="221"/>
      <c r="P157" s="221"/>
      <c r="Q157" s="221"/>
      <c r="R157" s="221"/>
      <c r="S157" s="221"/>
      <c r="T157" s="221"/>
      <c r="U157" s="221"/>
    </row>
    <row r="158" spans="5:21" s="96" customFormat="1" ht="20.25" x14ac:dyDescent="0.3">
      <c r="E158" s="107"/>
      <c r="L158" s="221"/>
      <c r="M158" s="221"/>
      <c r="N158" s="221"/>
      <c r="O158" s="221"/>
      <c r="P158" s="221"/>
      <c r="Q158" s="221"/>
      <c r="R158" s="221"/>
      <c r="S158" s="221"/>
      <c r="T158" s="221"/>
      <c r="U158" s="221"/>
    </row>
    <row r="159" spans="5:21" s="96" customFormat="1" ht="20.25" x14ac:dyDescent="0.3">
      <c r="E159" s="107"/>
      <c r="L159" s="221"/>
      <c r="M159" s="221"/>
      <c r="N159" s="221"/>
      <c r="O159" s="221"/>
      <c r="P159" s="221"/>
      <c r="Q159" s="221"/>
      <c r="R159" s="221"/>
      <c r="S159" s="221"/>
      <c r="T159" s="221"/>
      <c r="U159" s="221"/>
    </row>
    <row r="160" spans="5:21" s="96" customFormat="1" ht="20.25" x14ac:dyDescent="0.3">
      <c r="E160" s="107"/>
      <c r="L160" s="221"/>
      <c r="M160" s="221"/>
      <c r="N160" s="221"/>
      <c r="O160" s="221"/>
      <c r="P160" s="221"/>
      <c r="Q160" s="221"/>
      <c r="R160" s="221"/>
      <c r="S160" s="221"/>
      <c r="T160" s="221"/>
      <c r="U160" s="221"/>
    </row>
    <row r="161" spans="5:21" s="96" customFormat="1" ht="20.25" x14ac:dyDescent="0.3">
      <c r="E161" s="107"/>
      <c r="L161" s="221"/>
      <c r="M161" s="221"/>
      <c r="N161" s="221"/>
      <c r="O161" s="221"/>
      <c r="P161" s="221"/>
      <c r="Q161" s="221"/>
      <c r="R161" s="221"/>
      <c r="S161" s="221"/>
      <c r="T161" s="221"/>
      <c r="U161" s="221"/>
    </row>
    <row r="162" spans="5:21" s="96" customFormat="1" ht="20.25" x14ac:dyDescent="0.3">
      <c r="E162" s="107"/>
      <c r="L162" s="221"/>
      <c r="M162" s="221"/>
      <c r="N162" s="221"/>
      <c r="O162" s="221"/>
      <c r="P162" s="221"/>
      <c r="Q162" s="221"/>
      <c r="R162" s="221"/>
      <c r="S162" s="221"/>
      <c r="T162" s="221"/>
      <c r="U162" s="221"/>
    </row>
    <row r="163" spans="5:21" s="96" customFormat="1" ht="20.25" x14ac:dyDescent="0.3">
      <c r="E163" s="107"/>
      <c r="L163" s="221"/>
      <c r="M163" s="221"/>
      <c r="N163" s="221"/>
      <c r="O163" s="221"/>
      <c r="P163" s="221"/>
      <c r="Q163" s="221"/>
      <c r="R163" s="221"/>
      <c r="S163" s="221"/>
      <c r="T163" s="221"/>
      <c r="U163" s="221"/>
    </row>
    <row r="164" spans="5:21" s="96" customFormat="1" ht="20.25" x14ac:dyDescent="0.3">
      <c r="E164" s="107"/>
      <c r="L164" s="221"/>
      <c r="M164" s="221"/>
      <c r="N164" s="221"/>
      <c r="O164" s="221"/>
      <c r="P164" s="221"/>
      <c r="Q164" s="221"/>
      <c r="R164" s="221"/>
      <c r="S164" s="221"/>
      <c r="T164" s="221"/>
      <c r="U164" s="221"/>
    </row>
    <row r="165" spans="5:21" s="96" customFormat="1" ht="20.25" x14ac:dyDescent="0.3">
      <c r="E165" s="107"/>
      <c r="L165" s="221"/>
      <c r="M165" s="221"/>
      <c r="N165" s="221"/>
      <c r="O165" s="221"/>
      <c r="P165" s="221"/>
      <c r="Q165" s="221"/>
      <c r="R165" s="221"/>
      <c r="S165" s="221"/>
      <c r="T165" s="221"/>
      <c r="U165" s="221"/>
    </row>
    <row r="166" spans="5:21" s="96" customFormat="1" ht="20.25" x14ac:dyDescent="0.3">
      <c r="E166" s="107"/>
      <c r="L166" s="221"/>
      <c r="M166" s="221"/>
      <c r="N166" s="221"/>
      <c r="O166" s="221"/>
      <c r="P166" s="221"/>
      <c r="Q166" s="221"/>
      <c r="R166" s="221"/>
      <c r="S166" s="221"/>
      <c r="T166" s="221"/>
      <c r="U166" s="221"/>
    </row>
    <row r="167" spans="5:21" s="96" customFormat="1" ht="20.25" x14ac:dyDescent="0.3">
      <c r="E167" s="107"/>
      <c r="L167" s="221"/>
      <c r="M167" s="221"/>
      <c r="N167" s="221"/>
      <c r="O167" s="221"/>
      <c r="P167" s="221"/>
      <c r="Q167" s="221"/>
      <c r="R167" s="221"/>
      <c r="S167" s="221"/>
      <c r="T167" s="221"/>
      <c r="U167" s="221"/>
    </row>
    <row r="168" spans="5:21" s="96" customFormat="1" ht="20.25" x14ac:dyDescent="0.3">
      <c r="E168" s="107"/>
      <c r="L168" s="221"/>
      <c r="M168" s="221"/>
      <c r="N168" s="221"/>
      <c r="O168" s="221"/>
      <c r="P168" s="221"/>
      <c r="Q168" s="221"/>
      <c r="R168" s="221"/>
      <c r="S168" s="221"/>
      <c r="T168" s="221"/>
      <c r="U168" s="221"/>
    </row>
    <row r="169" spans="5:21" s="96" customFormat="1" ht="20.25" x14ac:dyDescent="0.3">
      <c r="E169" s="107"/>
      <c r="L169" s="221"/>
      <c r="M169" s="221"/>
      <c r="N169" s="221"/>
      <c r="O169" s="221"/>
      <c r="P169" s="221"/>
      <c r="Q169" s="221"/>
      <c r="R169" s="221"/>
      <c r="S169" s="221"/>
      <c r="T169" s="221"/>
      <c r="U169" s="221"/>
    </row>
    <row r="170" spans="5:21" s="96" customFormat="1" ht="20.25" x14ac:dyDescent="0.3">
      <c r="E170" s="107"/>
      <c r="L170" s="221"/>
      <c r="M170" s="221"/>
      <c r="N170" s="221"/>
      <c r="O170" s="221"/>
      <c r="P170" s="221"/>
      <c r="Q170" s="221"/>
      <c r="R170" s="221"/>
      <c r="S170" s="221"/>
      <c r="T170" s="221"/>
      <c r="U170" s="221"/>
    </row>
    <row r="171" spans="5:21" s="96" customFormat="1" ht="20.25" x14ac:dyDescent="0.3">
      <c r="E171" s="107"/>
      <c r="L171" s="221"/>
      <c r="M171" s="221"/>
      <c r="N171" s="221"/>
      <c r="O171" s="221"/>
      <c r="P171" s="221"/>
      <c r="Q171" s="221"/>
      <c r="R171" s="221"/>
      <c r="S171" s="221"/>
      <c r="T171" s="221"/>
      <c r="U171" s="221"/>
    </row>
    <row r="172" spans="5:21" s="96" customFormat="1" ht="20.25" x14ac:dyDescent="0.3">
      <c r="E172" s="107"/>
      <c r="L172" s="221"/>
      <c r="M172" s="221"/>
      <c r="N172" s="221"/>
      <c r="O172" s="221"/>
      <c r="P172" s="221"/>
      <c r="Q172" s="221"/>
      <c r="R172" s="221"/>
      <c r="S172" s="221"/>
      <c r="T172" s="221"/>
      <c r="U172" s="221"/>
    </row>
    <row r="173" spans="5:21" s="96" customFormat="1" ht="20.25" x14ac:dyDescent="0.3">
      <c r="E173" s="107"/>
      <c r="L173" s="221"/>
      <c r="M173" s="221"/>
      <c r="N173" s="221"/>
      <c r="O173" s="221"/>
      <c r="P173" s="221"/>
      <c r="Q173" s="221"/>
      <c r="R173" s="221"/>
      <c r="S173" s="221"/>
      <c r="T173" s="221"/>
      <c r="U173" s="221"/>
    </row>
    <row r="174" spans="5:21" s="96" customFormat="1" ht="20.25" x14ac:dyDescent="0.3">
      <c r="E174" s="107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</row>
    <row r="175" spans="5:21" s="96" customFormat="1" ht="20.25" x14ac:dyDescent="0.3">
      <c r="E175" s="107"/>
      <c r="L175" s="221"/>
      <c r="M175" s="221"/>
      <c r="N175" s="221"/>
      <c r="O175" s="221"/>
      <c r="P175" s="221"/>
      <c r="Q175" s="221"/>
      <c r="R175" s="221"/>
      <c r="S175" s="221"/>
      <c r="T175" s="221"/>
      <c r="U175" s="221"/>
    </row>
    <row r="176" spans="5:21" s="96" customFormat="1" ht="20.25" x14ac:dyDescent="0.3">
      <c r="E176" s="107"/>
      <c r="L176" s="221"/>
      <c r="M176" s="221"/>
      <c r="N176" s="221"/>
      <c r="O176" s="221"/>
      <c r="P176" s="221"/>
      <c r="Q176" s="221"/>
      <c r="R176" s="221"/>
      <c r="S176" s="221"/>
      <c r="T176" s="221"/>
      <c r="U176" s="221"/>
    </row>
    <row r="177" spans="5:21" s="96" customFormat="1" ht="20.25" x14ac:dyDescent="0.3">
      <c r="E177" s="107"/>
      <c r="L177" s="221"/>
      <c r="M177" s="221"/>
      <c r="N177" s="221"/>
      <c r="O177" s="221"/>
      <c r="P177" s="221"/>
      <c r="Q177" s="221"/>
      <c r="R177" s="221"/>
      <c r="S177" s="221"/>
      <c r="T177" s="221"/>
      <c r="U177" s="221"/>
    </row>
    <row r="178" spans="5:21" s="96" customFormat="1" ht="20.25" x14ac:dyDescent="0.3">
      <c r="E178" s="107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</row>
    <row r="179" spans="5:21" s="96" customFormat="1" ht="20.25" x14ac:dyDescent="0.3">
      <c r="E179" s="107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</row>
    <row r="180" spans="5:21" s="96" customFormat="1" ht="20.25" x14ac:dyDescent="0.3">
      <c r="E180" s="107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</row>
    <row r="181" spans="5:21" s="96" customFormat="1" ht="20.25" x14ac:dyDescent="0.3">
      <c r="E181" s="107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</row>
    <row r="182" spans="5:21" s="96" customFormat="1" ht="20.25" x14ac:dyDescent="0.3">
      <c r="E182" s="107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</row>
    <row r="183" spans="5:21" s="96" customFormat="1" ht="20.25" x14ac:dyDescent="0.3">
      <c r="E183" s="107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</row>
    <row r="184" spans="5:21" s="96" customFormat="1" ht="20.25" x14ac:dyDescent="0.3">
      <c r="E184" s="107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</row>
    <row r="185" spans="5:21" s="96" customFormat="1" ht="20.25" x14ac:dyDescent="0.3">
      <c r="E185" s="107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</row>
    <row r="186" spans="5:21" s="96" customFormat="1" ht="20.25" x14ac:dyDescent="0.3">
      <c r="E186" s="107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</row>
    <row r="187" spans="5:21" s="96" customFormat="1" ht="20.25" x14ac:dyDescent="0.3">
      <c r="E187" s="107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</row>
    <row r="188" spans="5:21" s="96" customFormat="1" ht="20.25" x14ac:dyDescent="0.3">
      <c r="E188" s="107"/>
      <c r="L188" s="221"/>
      <c r="M188" s="221"/>
      <c r="N188" s="221"/>
      <c r="O188" s="221"/>
      <c r="P188" s="221"/>
      <c r="Q188" s="221"/>
      <c r="R188" s="221"/>
      <c r="S188" s="221"/>
      <c r="T188" s="221"/>
      <c r="U188" s="221"/>
    </row>
    <row r="189" spans="5:21" s="96" customFormat="1" ht="20.25" x14ac:dyDescent="0.3">
      <c r="E189" s="107"/>
      <c r="L189" s="221"/>
      <c r="M189" s="221"/>
      <c r="N189" s="221"/>
      <c r="O189" s="221"/>
      <c r="P189" s="221"/>
      <c r="Q189" s="221"/>
      <c r="R189" s="221"/>
      <c r="S189" s="221"/>
      <c r="T189" s="221"/>
      <c r="U189" s="221"/>
    </row>
    <row r="190" spans="5:21" s="96" customFormat="1" ht="20.25" x14ac:dyDescent="0.3">
      <c r="E190" s="107"/>
      <c r="L190" s="221"/>
      <c r="M190" s="221"/>
      <c r="N190" s="221"/>
      <c r="O190" s="221"/>
      <c r="P190" s="221"/>
      <c r="Q190" s="221"/>
      <c r="R190" s="221"/>
      <c r="S190" s="221"/>
      <c r="T190" s="221"/>
      <c r="U190" s="221"/>
    </row>
    <row r="191" spans="5:21" s="96" customFormat="1" ht="20.25" x14ac:dyDescent="0.3">
      <c r="E191" s="107"/>
      <c r="L191" s="221"/>
      <c r="M191" s="221"/>
      <c r="N191" s="221"/>
      <c r="O191" s="221"/>
      <c r="P191" s="221"/>
      <c r="Q191" s="221"/>
      <c r="R191" s="221"/>
      <c r="S191" s="221"/>
      <c r="T191" s="221"/>
      <c r="U191" s="221"/>
    </row>
    <row r="192" spans="5:21" s="96" customFormat="1" ht="20.25" x14ac:dyDescent="0.3">
      <c r="E192" s="107"/>
      <c r="L192" s="221"/>
      <c r="M192" s="221"/>
      <c r="N192" s="221"/>
      <c r="O192" s="221"/>
      <c r="P192" s="221"/>
      <c r="Q192" s="221"/>
      <c r="R192" s="221"/>
      <c r="S192" s="221"/>
      <c r="T192" s="221"/>
      <c r="U192" s="221"/>
    </row>
    <row r="193" spans="5:21" s="96" customFormat="1" ht="20.25" x14ac:dyDescent="0.3">
      <c r="E193" s="107"/>
      <c r="L193" s="221"/>
      <c r="M193" s="221"/>
      <c r="N193" s="221"/>
      <c r="O193" s="221"/>
      <c r="P193" s="221"/>
      <c r="Q193" s="221"/>
      <c r="R193" s="221"/>
      <c r="S193" s="221"/>
      <c r="T193" s="221"/>
      <c r="U193" s="221"/>
    </row>
    <row r="194" spans="5:21" s="96" customFormat="1" ht="20.25" x14ac:dyDescent="0.3">
      <c r="E194" s="107"/>
      <c r="L194" s="221"/>
      <c r="M194" s="221"/>
      <c r="N194" s="221"/>
      <c r="O194" s="221"/>
      <c r="P194" s="221"/>
      <c r="Q194" s="221"/>
      <c r="R194" s="221"/>
      <c r="S194" s="221"/>
      <c r="T194" s="221"/>
      <c r="U194" s="221"/>
    </row>
    <row r="195" spans="5:21" s="96" customFormat="1" ht="20.25" x14ac:dyDescent="0.3">
      <c r="E195" s="107"/>
      <c r="L195" s="221"/>
      <c r="M195" s="221"/>
      <c r="N195" s="221"/>
      <c r="O195" s="221"/>
      <c r="P195" s="221"/>
      <c r="Q195" s="221"/>
      <c r="R195" s="221"/>
      <c r="S195" s="221"/>
      <c r="T195" s="221"/>
      <c r="U195" s="221"/>
    </row>
    <row r="196" spans="5:21" s="96" customFormat="1" ht="20.25" x14ac:dyDescent="0.3">
      <c r="E196" s="107"/>
      <c r="L196" s="221"/>
      <c r="M196" s="221"/>
      <c r="N196" s="221"/>
      <c r="O196" s="221"/>
      <c r="P196" s="221"/>
      <c r="Q196" s="221"/>
      <c r="R196" s="221"/>
      <c r="S196" s="221"/>
      <c r="T196" s="221"/>
      <c r="U196" s="221"/>
    </row>
    <row r="197" spans="5:21" s="96" customFormat="1" ht="20.25" x14ac:dyDescent="0.3">
      <c r="E197" s="107"/>
      <c r="L197" s="221"/>
      <c r="M197" s="221"/>
      <c r="N197" s="221"/>
      <c r="O197" s="221"/>
      <c r="P197" s="221"/>
      <c r="Q197" s="221"/>
      <c r="R197" s="221"/>
      <c r="S197" s="221"/>
      <c r="T197" s="221"/>
      <c r="U197" s="221"/>
    </row>
    <row r="198" spans="5:21" s="96" customFormat="1" ht="20.25" x14ac:dyDescent="0.3">
      <c r="E198" s="107"/>
      <c r="L198" s="221"/>
      <c r="M198" s="221"/>
      <c r="N198" s="221"/>
      <c r="O198" s="221"/>
      <c r="P198" s="221"/>
      <c r="Q198" s="221"/>
      <c r="R198" s="221"/>
      <c r="S198" s="221"/>
      <c r="T198" s="221"/>
      <c r="U198" s="221"/>
    </row>
    <row r="199" spans="5:21" s="2" customFormat="1" x14ac:dyDescent="0.25">
      <c r="E199" s="67"/>
      <c r="L199" s="220"/>
      <c r="M199" s="220"/>
      <c r="N199" s="220"/>
      <c r="O199" s="220"/>
      <c r="P199" s="220"/>
      <c r="Q199" s="220"/>
      <c r="R199" s="220"/>
      <c r="S199" s="220"/>
      <c r="T199" s="220"/>
      <c r="U199" s="220"/>
    </row>
    <row r="200" spans="5:21" s="2" customFormat="1" x14ac:dyDescent="0.25">
      <c r="E200" s="67"/>
      <c r="L200" s="220"/>
      <c r="M200" s="220"/>
      <c r="N200" s="220"/>
      <c r="O200" s="220"/>
      <c r="P200" s="220"/>
      <c r="Q200" s="220"/>
      <c r="R200" s="220"/>
      <c r="S200" s="220"/>
      <c r="T200" s="220"/>
      <c r="U200" s="220"/>
    </row>
    <row r="201" spans="5:21" s="2" customFormat="1" x14ac:dyDescent="0.25">
      <c r="E201" s="67"/>
      <c r="L201" s="220"/>
      <c r="M201" s="220"/>
      <c r="N201" s="220"/>
      <c r="O201" s="220"/>
      <c r="P201" s="220"/>
      <c r="Q201" s="220"/>
      <c r="R201" s="220"/>
      <c r="S201" s="220"/>
      <c r="T201" s="220"/>
      <c r="U201" s="220"/>
    </row>
    <row r="202" spans="5:21" s="2" customFormat="1" x14ac:dyDescent="0.25">
      <c r="E202" s="67"/>
      <c r="L202" s="220"/>
      <c r="M202" s="220"/>
      <c r="N202" s="220"/>
      <c r="O202" s="220"/>
      <c r="P202" s="220"/>
      <c r="Q202" s="220"/>
      <c r="R202" s="220"/>
      <c r="S202" s="220"/>
      <c r="T202" s="220"/>
      <c r="U202" s="220"/>
    </row>
    <row r="203" spans="5:21" s="2" customFormat="1" x14ac:dyDescent="0.25">
      <c r="E203" s="67"/>
      <c r="L203" s="220"/>
      <c r="M203" s="220"/>
      <c r="N203" s="220"/>
      <c r="O203" s="220"/>
      <c r="P203" s="220"/>
      <c r="Q203" s="220"/>
      <c r="R203" s="220"/>
      <c r="S203" s="220"/>
      <c r="T203" s="220"/>
      <c r="U203" s="220"/>
    </row>
    <row r="204" spans="5:21" s="2" customFormat="1" x14ac:dyDescent="0.25">
      <c r="E204" s="67"/>
      <c r="L204" s="220"/>
      <c r="M204" s="220"/>
      <c r="N204" s="220"/>
      <c r="O204" s="220"/>
      <c r="P204" s="220"/>
      <c r="Q204" s="220"/>
      <c r="R204" s="220"/>
      <c r="S204" s="220"/>
      <c r="T204" s="220"/>
      <c r="U204" s="220"/>
    </row>
    <row r="205" spans="5:21" s="2" customFormat="1" x14ac:dyDescent="0.25">
      <c r="E205" s="67"/>
      <c r="L205" s="220"/>
      <c r="M205" s="220"/>
      <c r="N205" s="220"/>
      <c r="O205" s="220"/>
      <c r="P205" s="220"/>
      <c r="Q205" s="220"/>
      <c r="R205" s="220"/>
      <c r="S205" s="220"/>
      <c r="T205" s="220"/>
      <c r="U205" s="220"/>
    </row>
    <row r="206" spans="5:21" s="2" customFormat="1" x14ac:dyDescent="0.25">
      <c r="E206" s="67"/>
      <c r="L206" s="220"/>
      <c r="M206" s="220"/>
      <c r="N206" s="220"/>
      <c r="O206" s="220"/>
      <c r="P206" s="220"/>
      <c r="Q206" s="220"/>
      <c r="R206" s="220"/>
      <c r="S206" s="220"/>
      <c r="T206" s="220"/>
      <c r="U206" s="220"/>
    </row>
    <row r="207" spans="5:21" s="2" customFormat="1" x14ac:dyDescent="0.25">
      <c r="E207" s="67"/>
      <c r="L207" s="220"/>
      <c r="M207" s="220"/>
      <c r="N207" s="220"/>
      <c r="O207" s="220"/>
      <c r="P207" s="220"/>
      <c r="Q207" s="220"/>
      <c r="R207" s="220"/>
      <c r="S207" s="220"/>
      <c r="T207" s="220"/>
      <c r="U207" s="220"/>
    </row>
    <row r="208" spans="5:21" s="2" customFormat="1" x14ac:dyDescent="0.25">
      <c r="E208" s="67"/>
      <c r="L208" s="220"/>
      <c r="M208" s="220"/>
      <c r="N208" s="220"/>
      <c r="O208" s="220"/>
      <c r="P208" s="220"/>
      <c r="Q208" s="220"/>
      <c r="R208" s="220"/>
      <c r="S208" s="220"/>
      <c r="T208" s="220"/>
      <c r="U208" s="220"/>
    </row>
    <row r="209" spans="5:21" s="2" customFormat="1" x14ac:dyDescent="0.25">
      <c r="E209" s="67"/>
      <c r="L209" s="220"/>
      <c r="M209" s="220"/>
      <c r="N209" s="220"/>
      <c r="O209" s="220"/>
      <c r="P209" s="220"/>
      <c r="Q209" s="220"/>
      <c r="R209" s="220"/>
      <c r="S209" s="220"/>
      <c r="T209" s="220"/>
      <c r="U209" s="220"/>
    </row>
    <row r="210" spans="5:21" s="2" customFormat="1" x14ac:dyDescent="0.25">
      <c r="E210" s="67"/>
      <c r="L210" s="220"/>
      <c r="M210" s="220"/>
      <c r="N210" s="220"/>
      <c r="O210" s="220"/>
      <c r="P210" s="220"/>
      <c r="Q210" s="220"/>
      <c r="R210" s="220"/>
      <c r="S210" s="220"/>
      <c r="T210" s="220"/>
      <c r="U210" s="220"/>
    </row>
    <row r="211" spans="5:21" s="2" customFormat="1" x14ac:dyDescent="0.25">
      <c r="E211" s="67"/>
      <c r="L211" s="220"/>
      <c r="M211" s="220"/>
      <c r="N211" s="220"/>
      <c r="O211" s="220"/>
      <c r="P211" s="220"/>
      <c r="Q211" s="220"/>
      <c r="R211" s="220"/>
      <c r="S211" s="220"/>
      <c r="T211" s="220"/>
      <c r="U211" s="220"/>
    </row>
    <row r="212" spans="5:21" s="2" customFormat="1" x14ac:dyDescent="0.25">
      <c r="E212" s="67"/>
      <c r="L212" s="220"/>
      <c r="M212" s="220"/>
      <c r="N212" s="220"/>
      <c r="O212" s="220"/>
      <c r="P212" s="220"/>
      <c r="Q212" s="220"/>
      <c r="R212" s="220"/>
      <c r="S212" s="220"/>
      <c r="T212" s="220"/>
      <c r="U212" s="220"/>
    </row>
    <row r="213" spans="5:21" s="2" customFormat="1" x14ac:dyDescent="0.25">
      <c r="E213" s="67"/>
      <c r="L213" s="220"/>
      <c r="M213" s="220"/>
      <c r="N213" s="220"/>
      <c r="O213" s="220"/>
      <c r="P213" s="220"/>
      <c r="Q213" s="220"/>
      <c r="R213" s="220"/>
      <c r="S213" s="220"/>
      <c r="T213" s="220"/>
      <c r="U213" s="220"/>
    </row>
    <row r="214" spans="5:21" s="2" customFormat="1" x14ac:dyDescent="0.25">
      <c r="E214" s="67"/>
      <c r="L214" s="220"/>
      <c r="M214" s="220"/>
      <c r="N214" s="220"/>
      <c r="O214" s="220"/>
      <c r="P214" s="220"/>
      <c r="Q214" s="220"/>
      <c r="R214" s="220"/>
      <c r="S214" s="220"/>
      <c r="T214" s="220"/>
      <c r="U214" s="220"/>
    </row>
    <row r="215" spans="5:21" s="2" customFormat="1" x14ac:dyDescent="0.25">
      <c r="E215" s="67"/>
      <c r="L215" s="220"/>
      <c r="M215" s="220"/>
      <c r="N215" s="220"/>
      <c r="O215" s="220"/>
      <c r="P215" s="220"/>
      <c r="Q215" s="220"/>
      <c r="R215" s="220"/>
      <c r="S215" s="220"/>
      <c r="T215" s="220"/>
      <c r="U215" s="220"/>
    </row>
    <row r="216" spans="5:21" s="2" customFormat="1" x14ac:dyDescent="0.25">
      <c r="E216" s="67"/>
      <c r="L216" s="220"/>
      <c r="M216" s="220"/>
      <c r="N216" s="220"/>
      <c r="O216" s="220"/>
      <c r="P216" s="220"/>
      <c r="Q216" s="220"/>
      <c r="R216" s="220"/>
      <c r="S216" s="220"/>
      <c r="T216" s="220"/>
      <c r="U216" s="220"/>
    </row>
    <row r="217" spans="5:21" s="2" customFormat="1" x14ac:dyDescent="0.25">
      <c r="E217" s="67"/>
      <c r="L217" s="220"/>
      <c r="M217" s="220"/>
      <c r="N217" s="220"/>
      <c r="O217" s="220"/>
      <c r="P217" s="220"/>
      <c r="Q217" s="220"/>
      <c r="R217" s="220"/>
      <c r="S217" s="220"/>
      <c r="T217" s="220"/>
      <c r="U217" s="220"/>
    </row>
    <row r="218" spans="5:21" s="2" customFormat="1" x14ac:dyDescent="0.25">
      <c r="E218" s="67"/>
      <c r="L218" s="220"/>
      <c r="M218" s="220"/>
      <c r="N218" s="220"/>
      <c r="O218" s="220"/>
      <c r="P218" s="220"/>
      <c r="Q218" s="220"/>
      <c r="R218" s="220"/>
      <c r="S218" s="220"/>
      <c r="T218" s="220"/>
      <c r="U218" s="220"/>
    </row>
    <row r="219" spans="5:21" s="2" customFormat="1" x14ac:dyDescent="0.25">
      <c r="E219" s="67"/>
      <c r="L219" s="220"/>
      <c r="M219" s="220"/>
      <c r="N219" s="220"/>
      <c r="O219" s="220"/>
      <c r="P219" s="220"/>
      <c r="Q219" s="220"/>
      <c r="R219" s="220"/>
      <c r="S219" s="220"/>
      <c r="T219" s="220"/>
      <c r="U219" s="220"/>
    </row>
    <row r="220" spans="5:21" s="2" customFormat="1" x14ac:dyDescent="0.25">
      <c r="E220" s="67"/>
      <c r="L220" s="220"/>
      <c r="M220" s="220"/>
      <c r="N220" s="220"/>
      <c r="O220" s="220"/>
      <c r="P220" s="220"/>
      <c r="Q220" s="220"/>
      <c r="R220" s="220"/>
      <c r="S220" s="220"/>
      <c r="T220" s="220"/>
      <c r="U220" s="220"/>
    </row>
    <row r="221" spans="5:21" s="2" customFormat="1" x14ac:dyDescent="0.25">
      <c r="E221" s="67"/>
      <c r="L221" s="220"/>
      <c r="M221" s="220"/>
      <c r="N221" s="220"/>
      <c r="O221" s="220"/>
      <c r="P221" s="220"/>
      <c r="Q221" s="220"/>
      <c r="R221" s="220"/>
      <c r="S221" s="220"/>
      <c r="T221" s="220"/>
      <c r="U221" s="220"/>
    </row>
    <row r="222" spans="5:21" s="2" customFormat="1" x14ac:dyDescent="0.25">
      <c r="E222" s="67"/>
      <c r="L222" s="220"/>
      <c r="M222" s="220"/>
      <c r="N222" s="220"/>
      <c r="O222" s="220"/>
      <c r="P222" s="220"/>
      <c r="Q222" s="220"/>
      <c r="R222" s="220"/>
      <c r="S222" s="220"/>
      <c r="T222" s="220"/>
      <c r="U222" s="220"/>
    </row>
    <row r="223" spans="5:21" s="2" customFormat="1" x14ac:dyDescent="0.25">
      <c r="E223" s="67"/>
      <c r="L223" s="220"/>
      <c r="M223" s="220"/>
      <c r="N223" s="220"/>
      <c r="O223" s="220"/>
      <c r="P223" s="220"/>
      <c r="Q223" s="220"/>
      <c r="R223" s="220"/>
      <c r="S223" s="220"/>
      <c r="T223" s="220"/>
      <c r="U223" s="220"/>
    </row>
    <row r="224" spans="5:21" s="2" customFormat="1" x14ac:dyDescent="0.25">
      <c r="E224" s="67"/>
      <c r="L224" s="220"/>
      <c r="M224" s="220"/>
      <c r="N224" s="220"/>
      <c r="O224" s="220"/>
      <c r="P224" s="220"/>
      <c r="Q224" s="220"/>
      <c r="R224" s="220"/>
      <c r="S224" s="220"/>
      <c r="T224" s="220"/>
      <c r="U224" s="220"/>
    </row>
    <row r="225" spans="5:21" s="2" customFormat="1" x14ac:dyDescent="0.25">
      <c r="E225" s="67"/>
      <c r="L225" s="220"/>
      <c r="M225" s="220"/>
      <c r="N225" s="220"/>
      <c r="O225" s="220"/>
      <c r="P225" s="220"/>
      <c r="Q225" s="220"/>
      <c r="R225" s="220"/>
      <c r="S225" s="220"/>
      <c r="T225" s="220"/>
      <c r="U225" s="220"/>
    </row>
    <row r="226" spans="5:21" s="2" customFormat="1" x14ac:dyDescent="0.25">
      <c r="E226" s="67"/>
      <c r="L226" s="220"/>
      <c r="M226" s="220"/>
      <c r="N226" s="220"/>
      <c r="O226" s="220"/>
      <c r="P226" s="220"/>
      <c r="Q226" s="220"/>
      <c r="R226" s="220"/>
      <c r="S226" s="220"/>
      <c r="T226" s="220"/>
      <c r="U226" s="220"/>
    </row>
    <row r="227" spans="5:21" s="2" customFormat="1" x14ac:dyDescent="0.25">
      <c r="E227" s="67"/>
      <c r="L227" s="220"/>
      <c r="M227" s="220"/>
      <c r="N227" s="220"/>
      <c r="O227" s="220"/>
      <c r="P227" s="220"/>
      <c r="Q227" s="220"/>
      <c r="R227" s="220"/>
      <c r="S227" s="220"/>
      <c r="T227" s="220"/>
      <c r="U227" s="220"/>
    </row>
    <row r="228" spans="5:21" s="2" customFormat="1" x14ac:dyDescent="0.25">
      <c r="E228" s="67"/>
      <c r="L228" s="220"/>
      <c r="M228" s="220"/>
      <c r="N228" s="220"/>
      <c r="O228" s="220"/>
      <c r="P228" s="220"/>
      <c r="Q228" s="220"/>
      <c r="R228" s="220"/>
      <c r="S228" s="220"/>
      <c r="T228" s="220"/>
      <c r="U228" s="220"/>
    </row>
    <row r="229" spans="5:21" s="2" customFormat="1" x14ac:dyDescent="0.25">
      <c r="E229" s="67"/>
      <c r="L229" s="220"/>
      <c r="M229" s="220"/>
      <c r="N229" s="220"/>
      <c r="O229" s="220"/>
      <c r="P229" s="220"/>
      <c r="Q229" s="220"/>
      <c r="R229" s="220"/>
      <c r="S229" s="220"/>
      <c r="T229" s="220"/>
      <c r="U229" s="220"/>
    </row>
    <row r="230" spans="5:21" s="2" customFormat="1" x14ac:dyDescent="0.25">
      <c r="E230" s="67"/>
      <c r="L230" s="220"/>
      <c r="M230" s="220"/>
      <c r="N230" s="220"/>
      <c r="O230" s="220"/>
      <c r="P230" s="220"/>
      <c r="Q230" s="220"/>
      <c r="R230" s="220"/>
      <c r="S230" s="220"/>
      <c r="T230" s="220"/>
      <c r="U230" s="220"/>
    </row>
    <row r="231" spans="5:21" s="2" customFormat="1" x14ac:dyDescent="0.25">
      <c r="E231" s="67"/>
      <c r="L231" s="220"/>
      <c r="M231" s="220"/>
      <c r="N231" s="220"/>
      <c r="O231" s="220"/>
      <c r="P231" s="220"/>
      <c r="Q231" s="220"/>
      <c r="R231" s="220"/>
      <c r="S231" s="220"/>
      <c r="T231" s="220"/>
      <c r="U231" s="220"/>
    </row>
    <row r="232" spans="5:21" s="2" customFormat="1" x14ac:dyDescent="0.25">
      <c r="E232" s="67"/>
      <c r="L232" s="220"/>
      <c r="M232" s="220"/>
      <c r="N232" s="220"/>
      <c r="O232" s="220"/>
      <c r="P232" s="220"/>
      <c r="Q232" s="220"/>
      <c r="R232" s="220"/>
      <c r="S232" s="220"/>
      <c r="T232" s="220"/>
      <c r="U232" s="220"/>
    </row>
    <row r="233" spans="5:21" s="2" customFormat="1" x14ac:dyDescent="0.25">
      <c r="E233" s="67"/>
      <c r="L233" s="220"/>
      <c r="M233" s="220"/>
      <c r="N233" s="220"/>
      <c r="O233" s="220"/>
      <c r="P233" s="220"/>
      <c r="Q233" s="220"/>
      <c r="R233" s="220"/>
      <c r="S233" s="220"/>
      <c r="T233" s="220"/>
      <c r="U233" s="220"/>
    </row>
    <row r="234" spans="5:21" s="2" customFormat="1" x14ac:dyDescent="0.25">
      <c r="E234" s="67"/>
      <c r="L234" s="220"/>
      <c r="M234" s="220"/>
      <c r="N234" s="220"/>
      <c r="O234" s="220"/>
      <c r="P234" s="220"/>
      <c r="Q234" s="220"/>
      <c r="R234" s="220"/>
      <c r="S234" s="220"/>
      <c r="T234" s="220"/>
      <c r="U234" s="220"/>
    </row>
    <row r="235" spans="5:21" s="2" customFormat="1" x14ac:dyDescent="0.25">
      <c r="E235" s="67"/>
      <c r="L235" s="220"/>
      <c r="M235" s="220"/>
      <c r="N235" s="220"/>
      <c r="O235" s="220"/>
      <c r="P235" s="220"/>
      <c r="Q235" s="220"/>
      <c r="R235" s="220"/>
      <c r="S235" s="220"/>
      <c r="T235" s="220"/>
      <c r="U235" s="220"/>
    </row>
    <row r="236" spans="5:21" s="2" customFormat="1" x14ac:dyDescent="0.25">
      <c r="E236" s="67"/>
      <c r="L236" s="220"/>
      <c r="M236" s="220"/>
      <c r="N236" s="220"/>
      <c r="O236" s="220"/>
      <c r="P236" s="220"/>
      <c r="Q236" s="220"/>
      <c r="R236" s="220"/>
      <c r="S236" s="220"/>
      <c r="T236" s="220"/>
      <c r="U236" s="220"/>
    </row>
    <row r="237" spans="5:21" s="2" customFormat="1" x14ac:dyDescent="0.25">
      <c r="E237" s="67"/>
      <c r="L237" s="220"/>
      <c r="M237" s="220"/>
      <c r="N237" s="220"/>
      <c r="O237" s="220"/>
      <c r="P237" s="220"/>
      <c r="Q237" s="220"/>
      <c r="R237" s="220"/>
      <c r="S237" s="220"/>
      <c r="T237" s="220"/>
      <c r="U237" s="220"/>
    </row>
    <row r="238" spans="5:21" s="2" customFormat="1" x14ac:dyDescent="0.25">
      <c r="E238" s="67"/>
      <c r="L238" s="220"/>
      <c r="M238" s="220"/>
      <c r="N238" s="220"/>
      <c r="O238" s="220"/>
      <c r="P238" s="220"/>
      <c r="Q238" s="220"/>
      <c r="R238" s="220"/>
      <c r="S238" s="220"/>
      <c r="T238" s="220"/>
      <c r="U238" s="220"/>
    </row>
    <row r="239" spans="5:21" s="2" customFormat="1" x14ac:dyDescent="0.25">
      <c r="E239" s="67"/>
      <c r="L239" s="220"/>
      <c r="M239" s="220"/>
      <c r="N239" s="220"/>
      <c r="O239" s="220"/>
      <c r="P239" s="220"/>
      <c r="Q239" s="220"/>
      <c r="R239" s="220"/>
      <c r="S239" s="220"/>
      <c r="T239" s="220"/>
      <c r="U239" s="220"/>
    </row>
    <row r="240" spans="5:21" s="2" customFormat="1" x14ac:dyDescent="0.25">
      <c r="E240" s="67"/>
      <c r="L240" s="220"/>
      <c r="M240" s="220"/>
      <c r="N240" s="220"/>
      <c r="O240" s="220"/>
      <c r="P240" s="220"/>
      <c r="Q240" s="220"/>
      <c r="R240" s="220"/>
      <c r="S240" s="220"/>
      <c r="T240" s="220"/>
      <c r="U240" s="220"/>
    </row>
    <row r="241" spans="5:21" s="2" customFormat="1" x14ac:dyDescent="0.25">
      <c r="E241" s="67"/>
      <c r="L241" s="220"/>
      <c r="M241" s="220"/>
      <c r="N241" s="220"/>
      <c r="O241" s="220"/>
      <c r="P241" s="220"/>
      <c r="Q241" s="220"/>
      <c r="R241" s="220"/>
      <c r="S241" s="220"/>
      <c r="T241" s="220"/>
      <c r="U241" s="220"/>
    </row>
    <row r="242" spans="5:21" s="2" customFormat="1" x14ac:dyDescent="0.25">
      <c r="E242" s="67"/>
      <c r="L242" s="220"/>
      <c r="M242" s="220"/>
      <c r="N242" s="220"/>
      <c r="O242" s="220"/>
      <c r="P242" s="220"/>
      <c r="Q242" s="220"/>
      <c r="R242" s="220"/>
      <c r="S242" s="220"/>
      <c r="T242" s="220"/>
      <c r="U242" s="220"/>
    </row>
    <row r="243" spans="5:21" s="2" customFormat="1" x14ac:dyDescent="0.25">
      <c r="E243" s="67"/>
      <c r="L243" s="220"/>
      <c r="M243" s="220"/>
      <c r="N243" s="220"/>
      <c r="O243" s="220"/>
      <c r="P243" s="220"/>
      <c r="Q243" s="220"/>
      <c r="R243" s="220"/>
      <c r="S243" s="220"/>
      <c r="T243" s="220"/>
      <c r="U243" s="220"/>
    </row>
    <row r="244" spans="5:21" s="2" customFormat="1" x14ac:dyDescent="0.25">
      <c r="E244" s="67"/>
      <c r="L244" s="220"/>
      <c r="M244" s="220"/>
      <c r="N244" s="220"/>
      <c r="O244" s="220"/>
      <c r="P244" s="220"/>
      <c r="Q244" s="220"/>
      <c r="R244" s="220"/>
      <c r="S244" s="220"/>
      <c r="T244" s="220"/>
      <c r="U244" s="220"/>
    </row>
    <row r="245" spans="5:21" s="2" customFormat="1" x14ac:dyDescent="0.25">
      <c r="E245" s="67"/>
      <c r="L245" s="220"/>
      <c r="M245" s="220"/>
      <c r="N245" s="220"/>
      <c r="O245" s="220"/>
      <c r="P245" s="220"/>
      <c r="Q245" s="220"/>
      <c r="R245" s="220"/>
      <c r="S245" s="220"/>
      <c r="T245" s="220"/>
      <c r="U245" s="220"/>
    </row>
    <row r="246" spans="5:21" s="2" customFormat="1" x14ac:dyDescent="0.25">
      <c r="E246" s="67"/>
      <c r="L246" s="220"/>
      <c r="M246" s="220"/>
      <c r="N246" s="220"/>
      <c r="O246" s="220"/>
      <c r="P246" s="220"/>
      <c r="Q246" s="220"/>
      <c r="R246" s="220"/>
      <c r="S246" s="220"/>
      <c r="T246" s="220"/>
      <c r="U246" s="220"/>
    </row>
    <row r="247" spans="5:21" s="2" customFormat="1" x14ac:dyDescent="0.25">
      <c r="E247" s="67"/>
      <c r="L247" s="220"/>
      <c r="M247" s="220"/>
      <c r="N247" s="220"/>
      <c r="O247" s="220"/>
      <c r="P247" s="220"/>
      <c r="Q247" s="220"/>
      <c r="R247" s="220"/>
      <c r="S247" s="220"/>
      <c r="T247" s="220"/>
      <c r="U247" s="220"/>
    </row>
    <row r="248" spans="5:21" s="2" customFormat="1" x14ac:dyDescent="0.25">
      <c r="E248" s="67"/>
      <c r="L248" s="220"/>
      <c r="M248" s="220"/>
      <c r="N248" s="220"/>
      <c r="O248" s="220"/>
      <c r="P248" s="220"/>
      <c r="Q248" s="220"/>
      <c r="R248" s="220"/>
      <c r="S248" s="220"/>
      <c r="T248" s="220"/>
      <c r="U248" s="220"/>
    </row>
    <row r="249" spans="5:21" s="2" customFormat="1" x14ac:dyDescent="0.25">
      <c r="E249" s="67"/>
      <c r="L249" s="220"/>
      <c r="M249" s="220"/>
      <c r="N249" s="220"/>
      <c r="O249" s="220"/>
      <c r="P249" s="220"/>
      <c r="Q249" s="220"/>
      <c r="R249" s="220"/>
      <c r="S249" s="220"/>
      <c r="T249" s="220"/>
      <c r="U249" s="220"/>
    </row>
    <row r="250" spans="5:21" s="2" customFormat="1" x14ac:dyDescent="0.25">
      <c r="E250" s="67"/>
      <c r="L250" s="220"/>
      <c r="M250" s="220"/>
      <c r="N250" s="220"/>
      <c r="O250" s="220"/>
      <c r="P250" s="220"/>
      <c r="Q250" s="220"/>
      <c r="R250" s="220"/>
      <c r="S250" s="220"/>
      <c r="T250" s="220"/>
      <c r="U250" s="220"/>
    </row>
    <row r="251" spans="5:21" s="2" customFormat="1" x14ac:dyDescent="0.25">
      <c r="E251" s="67"/>
      <c r="L251" s="220"/>
      <c r="M251" s="220"/>
      <c r="N251" s="220"/>
      <c r="O251" s="220"/>
      <c r="P251" s="220"/>
      <c r="Q251" s="220"/>
      <c r="R251" s="220"/>
      <c r="S251" s="220"/>
      <c r="T251" s="220"/>
      <c r="U251" s="220"/>
    </row>
    <row r="252" spans="5:21" s="2" customFormat="1" x14ac:dyDescent="0.25">
      <c r="E252" s="67"/>
      <c r="L252" s="220"/>
      <c r="M252" s="220"/>
      <c r="N252" s="220"/>
      <c r="O252" s="220"/>
      <c r="P252" s="220"/>
      <c r="Q252" s="220"/>
      <c r="R252" s="220"/>
      <c r="S252" s="220"/>
      <c r="T252" s="220"/>
      <c r="U252" s="220"/>
    </row>
    <row r="253" spans="5:21" s="2" customFormat="1" x14ac:dyDescent="0.25">
      <c r="E253" s="67"/>
      <c r="L253" s="220"/>
      <c r="M253" s="220"/>
      <c r="N253" s="220"/>
      <c r="O253" s="220"/>
      <c r="P253" s="220"/>
      <c r="Q253" s="220"/>
      <c r="R253" s="220"/>
      <c r="S253" s="220"/>
      <c r="T253" s="220"/>
      <c r="U253" s="220"/>
    </row>
    <row r="254" spans="5:21" s="2" customFormat="1" x14ac:dyDescent="0.25">
      <c r="E254" s="67"/>
      <c r="L254" s="220"/>
      <c r="M254" s="220"/>
      <c r="N254" s="220"/>
      <c r="O254" s="220"/>
      <c r="P254" s="220"/>
      <c r="Q254" s="220"/>
      <c r="R254" s="220"/>
      <c r="S254" s="220"/>
      <c r="T254" s="220"/>
      <c r="U254" s="220"/>
    </row>
    <row r="255" spans="5:21" s="2" customFormat="1" x14ac:dyDescent="0.25">
      <c r="E255" s="67"/>
      <c r="L255" s="220"/>
      <c r="M255" s="220"/>
      <c r="N255" s="220"/>
      <c r="O255" s="220"/>
      <c r="P255" s="220"/>
      <c r="Q255" s="220"/>
      <c r="R255" s="220"/>
      <c r="S255" s="220"/>
      <c r="T255" s="220"/>
      <c r="U255" s="220"/>
    </row>
    <row r="256" spans="5:21" s="2" customFormat="1" x14ac:dyDescent="0.25">
      <c r="E256" s="67"/>
      <c r="L256" s="220"/>
      <c r="M256" s="220"/>
      <c r="N256" s="220"/>
      <c r="O256" s="220"/>
      <c r="P256" s="220"/>
      <c r="Q256" s="220"/>
      <c r="R256" s="220"/>
      <c r="S256" s="220"/>
      <c r="T256" s="220"/>
      <c r="U256" s="220"/>
    </row>
    <row r="257" spans="5:21" s="2" customFormat="1" x14ac:dyDescent="0.25">
      <c r="E257" s="67"/>
      <c r="L257" s="220"/>
      <c r="M257" s="220"/>
      <c r="N257" s="220"/>
      <c r="O257" s="220"/>
      <c r="P257" s="220"/>
      <c r="Q257" s="220"/>
      <c r="R257" s="220"/>
      <c r="S257" s="220"/>
      <c r="T257" s="220"/>
      <c r="U257" s="220"/>
    </row>
    <row r="258" spans="5:21" s="2" customFormat="1" x14ac:dyDescent="0.25">
      <c r="E258" s="67"/>
      <c r="L258" s="220"/>
      <c r="M258" s="220"/>
      <c r="N258" s="220"/>
      <c r="O258" s="220"/>
      <c r="P258" s="220"/>
      <c r="Q258" s="220"/>
      <c r="R258" s="220"/>
      <c r="S258" s="220"/>
      <c r="T258" s="220"/>
      <c r="U258" s="220"/>
    </row>
    <row r="259" spans="5:21" s="2" customFormat="1" x14ac:dyDescent="0.25">
      <c r="E259" s="67"/>
      <c r="L259" s="220"/>
      <c r="M259" s="220"/>
      <c r="N259" s="220"/>
      <c r="O259" s="220"/>
      <c r="P259" s="220"/>
      <c r="Q259" s="220"/>
      <c r="R259" s="220"/>
      <c r="S259" s="220"/>
      <c r="T259" s="220"/>
      <c r="U259" s="220"/>
    </row>
    <row r="260" spans="5:21" s="2" customFormat="1" x14ac:dyDescent="0.25">
      <c r="E260" s="67"/>
      <c r="L260" s="220"/>
      <c r="M260" s="220"/>
      <c r="N260" s="220"/>
      <c r="O260" s="220"/>
      <c r="P260" s="220"/>
      <c r="Q260" s="220"/>
      <c r="R260" s="220"/>
      <c r="S260" s="220"/>
      <c r="T260" s="220"/>
      <c r="U260" s="220"/>
    </row>
    <row r="261" spans="5:21" s="2" customFormat="1" x14ac:dyDescent="0.25">
      <c r="E261" s="67"/>
      <c r="L261" s="220"/>
      <c r="M261" s="220"/>
      <c r="N261" s="220"/>
      <c r="O261" s="220"/>
      <c r="P261" s="220"/>
      <c r="Q261" s="220"/>
      <c r="R261" s="220"/>
      <c r="S261" s="220"/>
      <c r="T261" s="220"/>
      <c r="U261" s="220"/>
    </row>
    <row r="262" spans="5:21" s="2" customFormat="1" x14ac:dyDescent="0.25">
      <c r="E262" s="67"/>
      <c r="L262" s="220"/>
      <c r="M262" s="220"/>
      <c r="N262" s="220"/>
      <c r="O262" s="220"/>
      <c r="P262" s="220"/>
      <c r="Q262" s="220"/>
      <c r="R262" s="220"/>
      <c r="S262" s="220"/>
      <c r="T262" s="220"/>
      <c r="U262" s="220"/>
    </row>
    <row r="263" spans="5:21" s="2" customFormat="1" x14ac:dyDescent="0.25">
      <c r="E263" s="67"/>
      <c r="L263" s="220"/>
      <c r="M263" s="220"/>
      <c r="N263" s="220"/>
      <c r="O263" s="220"/>
      <c r="P263" s="220"/>
      <c r="Q263" s="220"/>
      <c r="R263" s="220"/>
      <c r="S263" s="220"/>
      <c r="T263" s="220"/>
      <c r="U263" s="220"/>
    </row>
    <row r="264" spans="5:21" s="2" customFormat="1" x14ac:dyDescent="0.25">
      <c r="E264" s="67"/>
      <c r="L264" s="220"/>
      <c r="M264" s="220"/>
      <c r="N264" s="220"/>
      <c r="O264" s="220"/>
      <c r="P264" s="220"/>
      <c r="Q264" s="220"/>
      <c r="R264" s="220"/>
      <c r="S264" s="220"/>
      <c r="T264" s="220"/>
      <c r="U264" s="220"/>
    </row>
    <row r="265" spans="5:21" s="2" customFormat="1" x14ac:dyDescent="0.25">
      <c r="E265" s="67"/>
      <c r="L265" s="220"/>
      <c r="M265" s="220"/>
      <c r="N265" s="220"/>
      <c r="O265" s="220"/>
      <c r="P265" s="220"/>
      <c r="Q265" s="220"/>
      <c r="R265" s="220"/>
      <c r="S265" s="220"/>
      <c r="T265" s="220"/>
      <c r="U265" s="220"/>
    </row>
    <row r="266" spans="5:21" s="2" customFormat="1" x14ac:dyDescent="0.25">
      <c r="E266" s="67"/>
      <c r="L266" s="220"/>
      <c r="M266" s="220"/>
      <c r="N266" s="220"/>
      <c r="O266" s="220"/>
      <c r="P266" s="220"/>
      <c r="Q266" s="220"/>
      <c r="R266" s="220"/>
      <c r="S266" s="220"/>
      <c r="T266" s="220"/>
      <c r="U266" s="220"/>
    </row>
    <row r="267" spans="5:21" s="2" customFormat="1" x14ac:dyDescent="0.25">
      <c r="E267" s="67"/>
      <c r="L267" s="220"/>
      <c r="M267" s="220"/>
      <c r="N267" s="220"/>
      <c r="O267" s="220"/>
      <c r="P267" s="220"/>
      <c r="Q267" s="220"/>
      <c r="R267" s="220"/>
      <c r="S267" s="220"/>
      <c r="T267" s="220"/>
      <c r="U267" s="220"/>
    </row>
    <row r="268" spans="5:21" s="2" customFormat="1" x14ac:dyDescent="0.25">
      <c r="E268" s="67"/>
      <c r="L268" s="220"/>
      <c r="M268" s="220"/>
      <c r="N268" s="220"/>
      <c r="O268" s="220"/>
      <c r="P268" s="220"/>
      <c r="Q268" s="220"/>
      <c r="R268" s="220"/>
      <c r="S268" s="220"/>
      <c r="T268" s="220"/>
      <c r="U268" s="220"/>
    </row>
    <row r="269" spans="5:21" s="2" customFormat="1" x14ac:dyDescent="0.25">
      <c r="E269" s="67"/>
      <c r="L269" s="220"/>
      <c r="M269" s="220"/>
      <c r="N269" s="220"/>
      <c r="O269" s="220"/>
      <c r="P269" s="220"/>
      <c r="Q269" s="220"/>
      <c r="R269" s="220"/>
      <c r="S269" s="220"/>
      <c r="T269" s="220"/>
      <c r="U269" s="220"/>
    </row>
    <row r="270" spans="5:21" s="2" customFormat="1" x14ac:dyDescent="0.25">
      <c r="E270" s="67"/>
      <c r="L270" s="220"/>
      <c r="M270" s="220"/>
      <c r="N270" s="220"/>
      <c r="O270" s="220"/>
      <c r="P270" s="220"/>
      <c r="Q270" s="220"/>
      <c r="R270" s="220"/>
      <c r="S270" s="220"/>
      <c r="T270" s="220"/>
      <c r="U270" s="220"/>
    </row>
    <row r="271" spans="5:21" s="2" customFormat="1" x14ac:dyDescent="0.25">
      <c r="E271" s="67"/>
      <c r="L271" s="220"/>
      <c r="M271" s="220"/>
      <c r="N271" s="220"/>
      <c r="O271" s="220"/>
      <c r="P271" s="220"/>
      <c r="Q271" s="220"/>
      <c r="R271" s="220"/>
      <c r="S271" s="220"/>
      <c r="T271" s="220"/>
      <c r="U271" s="220"/>
    </row>
    <row r="272" spans="5:21" s="2" customFormat="1" x14ac:dyDescent="0.25">
      <c r="E272" s="67"/>
      <c r="L272" s="220"/>
      <c r="M272" s="220"/>
      <c r="N272" s="220"/>
      <c r="O272" s="220"/>
      <c r="P272" s="220"/>
      <c r="Q272" s="220"/>
      <c r="R272" s="220"/>
      <c r="S272" s="220"/>
      <c r="T272" s="220"/>
      <c r="U272" s="220"/>
    </row>
    <row r="273" spans="5:21" s="2" customFormat="1" x14ac:dyDescent="0.25">
      <c r="E273" s="67"/>
      <c r="L273" s="220"/>
      <c r="M273" s="220"/>
      <c r="N273" s="220"/>
      <c r="O273" s="220"/>
      <c r="P273" s="220"/>
      <c r="Q273" s="220"/>
      <c r="R273" s="220"/>
      <c r="S273" s="220"/>
      <c r="T273" s="220"/>
      <c r="U273" s="220"/>
    </row>
    <row r="274" spans="5:21" s="2" customFormat="1" x14ac:dyDescent="0.25">
      <c r="E274" s="67"/>
      <c r="L274" s="220"/>
      <c r="M274" s="220"/>
      <c r="N274" s="220"/>
      <c r="O274" s="220"/>
      <c r="P274" s="220"/>
      <c r="Q274" s="220"/>
      <c r="R274" s="220"/>
      <c r="S274" s="220"/>
      <c r="T274" s="220"/>
      <c r="U274" s="220"/>
    </row>
    <row r="275" spans="5:21" s="2" customFormat="1" x14ac:dyDescent="0.25">
      <c r="E275" s="67"/>
      <c r="L275" s="220"/>
      <c r="M275" s="220"/>
      <c r="N275" s="220"/>
      <c r="O275" s="220"/>
      <c r="P275" s="220"/>
      <c r="Q275" s="220"/>
      <c r="R275" s="220"/>
      <c r="S275" s="220"/>
      <c r="T275" s="220"/>
      <c r="U275" s="220"/>
    </row>
    <row r="276" spans="5:21" s="2" customFormat="1" x14ac:dyDescent="0.25">
      <c r="E276" s="67"/>
      <c r="L276" s="220"/>
      <c r="M276" s="220"/>
      <c r="N276" s="220"/>
      <c r="O276" s="220"/>
      <c r="P276" s="220"/>
      <c r="Q276" s="220"/>
      <c r="R276" s="220"/>
      <c r="S276" s="220"/>
      <c r="T276" s="220"/>
      <c r="U276" s="220"/>
    </row>
    <row r="277" spans="5:21" s="2" customFormat="1" x14ac:dyDescent="0.25">
      <c r="E277" s="67"/>
      <c r="L277" s="220"/>
      <c r="M277" s="220"/>
      <c r="N277" s="220"/>
      <c r="O277" s="220"/>
      <c r="P277" s="220"/>
      <c r="Q277" s="220"/>
      <c r="R277" s="220"/>
      <c r="S277" s="220"/>
      <c r="T277" s="220"/>
      <c r="U277" s="220"/>
    </row>
    <row r="278" spans="5:21" s="2" customFormat="1" x14ac:dyDescent="0.25">
      <c r="E278" s="67"/>
      <c r="L278" s="220"/>
      <c r="M278" s="220"/>
      <c r="N278" s="220"/>
      <c r="O278" s="220"/>
      <c r="P278" s="220"/>
      <c r="Q278" s="220"/>
      <c r="R278" s="220"/>
      <c r="S278" s="220"/>
      <c r="T278" s="220"/>
      <c r="U278" s="220"/>
    </row>
    <row r="279" spans="5:21" s="2" customFormat="1" x14ac:dyDescent="0.25">
      <c r="E279" s="67"/>
      <c r="L279" s="220"/>
      <c r="M279" s="220"/>
      <c r="N279" s="220"/>
      <c r="O279" s="220"/>
      <c r="P279" s="220"/>
      <c r="Q279" s="220"/>
      <c r="R279" s="220"/>
      <c r="S279" s="220"/>
      <c r="T279" s="220"/>
      <c r="U279" s="220"/>
    </row>
    <row r="280" spans="5:21" s="2" customFormat="1" x14ac:dyDescent="0.25">
      <c r="E280" s="67"/>
      <c r="L280" s="220"/>
      <c r="M280" s="220"/>
      <c r="N280" s="220"/>
      <c r="O280" s="220"/>
      <c r="P280" s="220"/>
      <c r="Q280" s="220"/>
      <c r="R280" s="220"/>
      <c r="S280" s="220"/>
      <c r="T280" s="220"/>
      <c r="U280" s="220"/>
    </row>
    <row r="281" spans="5:21" s="2" customFormat="1" x14ac:dyDescent="0.25">
      <c r="E281" s="67"/>
      <c r="L281" s="220"/>
      <c r="M281" s="220"/>
      <c r="N281" s="220"/>
      <c r="O281" s="220"/>
      <c r="P281" s="220"/>
      <c r="Q281" s="220"/>
      <c r="R281" s="220"/>
      <c r="S281" s="220"/>
      <c r="T281" s="220"/>
      <c r="U281" s="220"/>
    </row>
    <row r="282" spans="5:21" s="2" customFormat="1" x14ac:dyDescent="0.25">
      <c r="E282" s="67"/>
      <c r="L282" s="220"/>
      <c r="M282" s="220"/>
      <c r="N282" s="220"/>
      <c r="O282" s="220"/>
      <c r="P282" s="220"/>
      <c r="Q282" s="220"/>
      <c r="R282" s="220"/>
      <c r="S282" s="220"/>
      <c r="T282" s="220"/>
      <c r="U282" s="220"/>
    </row>
    <row r="283" spans="5:21" s="2" customFormat="1" x14ac:dyDescent="0.25">
      <c r="E283" s="67"/>
      <c r="L283" s="220"/>
      <c r="M283" s="220"/>
      <c r="N283" s="220"/>
      <c r="O283" s="220"/>
      <c r="P283" s="220"/>
      <c r="Q283" s="220"/>
      <c r="R283" s="220"/>
      <c r="S283" s="220"/>
      <c r="T283" s="220"/>
      <c r="U283" s="220"/>
    </row>
    <row r="284" spans="5:21" s="2" customFormat="1" x14ac:dyDescent="0.25">
      <c r="E284" s="67"/>
      <c r="L284" s="220"/>
      <c r="M284" s="220"/>
      <c r="N284" s="220"/>
      <c r="O284" s="220"/>
      <c r="P284" s="220"/>
      <c r="Q284" s="220"/>
      <c r="R284" s="220"/>
      <c r="S284" s="220"/>
      <c r="T284" s="220"/>
      <c r="U284" s="220"/>
    </row>
    <row r="285" spans="5:21" s="2" customFormat="1" x14ac:dyDescent="0.25">
      <c r="E285" s="67"/>
      <c r="L285" s="220"/>
      <c r="M285" s="220"/>
      <c r="N285" s="220"/>
      <c r="O285" s="220"/>
      <c r="P285" s="220"/>
      <c r="Q285" s="220"/>
      <c r="R285" s="220"/>
      <c r="S285" s="220"/>
      <c r="T285" s="220"/>
      <c r="U285" s="220"/>
    </row>
    <row r="286" spans="5:21" s="2" customFormat="1" x14ac:dyDescent="0.25">
      <c r="E286" s="67"/>
      <c r="L286" s="220"/>
      <c r="M286" s="220"/>
      <c r="N286" s="220"/>
      <c r="O286" s="220"/>
      <c r="P286" s="220"/>
      <c r="Q286" s="220"/>
      <c r="R286" s="220"/>
      <c r="S286" s="220"/>
      <c r="T286" s="220"/>
      <c r="U286" s="220"/>
    </row>
    <row r="287" spans="5:21" s="2" customFormat="1" x14ac:dyDescent="0.25">
      <c r="E287" s="67"/>
      <c r="L287" s="220"/>
      <c r="M287" s="220"/>
      <c r="N287" s="220"/>
      <c r="O287" s="220"/>
      <c r="P287" s="220"/>
      <c r="Q287" s="220"/>
      <c r="R287" s="220"/>
      <c r="S287" s="220"/>
      <c r="T287" s="220"/>
      <c r="U287" s="220"/>
    </row>
    <row r="288" spans="5:21" s="2" customFormat="1" x14ac:dyDescent="0.25">
      <c r="E288" s="67"/>
      <c r="L288" s="220"/>
      <c r="M288" s="220"/>
      <c r="N288" s="220"/>
      <c r="O288" s="220"/>
      <c r="P288" s="220"/>
      <c r="Q288" s="220"/>
      <c r="R288" s="220"/>
      <c r="S288" s="220"/>
      <c r="T288" s="220"/>
      <c r="U288" s="220"/>
    </row>
    <row r="289" spans="5:21" s="2" customFormat="1" x14ac:dyDescent="0.25">
      <c r="E289" s="67"/>
      <c r="L289" s="220"/>
      <c r="M289" s="220"/>
      <c r="N289" s="220"/>
      <c r="O289" s="220"/>
      <c r="P289" s="220"/>
      <c r="Q289" s="220"/>
      <c r="R289" s="220"/>
      <c r="S289" s="220"/>
      <c r="T289" s="220"/>
      <c r="U289" s="220"/>
    </row>
    <row r="290" spans="5:21" s="2" customFormat="1" x14ac:dyDescent="0.25">
      <c r="E290" s="67"/>
      <c r="L290" s="220"/>
      <c r="M290" s="220"/>
      <c r="N290" s="220"/>
      <c r="O290" s="220"/>
      <c r="P290" s="220"/>
      <c r="Q290" s="220"/>
      <c r="R290" s="220"/>
      <c r="S290" s="220"/>
      <c r="T290" s="220"/>
      <c r="U290" s="220"/>
    </row>
    <row r="291" spans="5:21" s="2" customFormat="1" x14ac:dyDescent="0.25">
      <c r="E291" s="67"/>
      <c r="L291" s="220"/>
      <c r="M291" s="220"/>
      <c r="N291" s="220"/>
      <c r="O291" s="220"/>
      <c r="P291" s="220"/>
      <c r="Q291" s="220"/>
      <c r="R291" s="220"/>
      <c r="S291" s="220"/>
      <c r="T291" s="220"/>
      <c r="U291" s="220"/>
    </row>
    <row r="292" spans="5:21" s="2" customFormat="1" x14ac:dyDescent="0.25">
      <c r="E292" s="67"/>
      <c r="L292" s="220"/>
      <c r="M292" s="220"/>
      <c r="N292" s="220"/>
      <c r="O292" s="220"/>
      <c r="P292" s="220"/>
      <c r="Q292" s="220"/>
      <c r="R292" s="220"/>
      <c r="S292" s="220"/>
      <c r="T292" s="220"/>
      <c r="U292" s="220"/>
    </row>
    <row r="293" spans="5:21" s="2" customFormat="1" x14ac:dyDescent="0.25">
      <c r="E293" s="67"/>
      <c r="L293" s="220"/>
      <c r="M293" s="220"/>
      <c r="N293" s="220"/>
      <c r="O293" s="220"/>
      <c r="P293" s="220"/>
      <c r="Q293" s="220"/>
      <c r="R293" s="220"/>
      <c r="S293" s="220"/>
      <c r="T293" s="220"/>
      <c r="U293" s="220"/>
    </row>
    <row r="294" spans="5:21" s="2" customFormat="1" x14ac:dyDescent="0.25">
      <c r="E294" s="67"/>
      <c r="L294" s="220"/>
      <c r="M294" s="220"/>
      <c r="N294" s="220"/>
      <c r="O294" s="220"/>
      <c r="P294" s="220"/>
      <c r="Q294" s="220"/>
      <c r="R294" s="220"/>
      <c r="S294" s="220"/>
      <c r="T294" s="220"/>
      <c r="U294" s="220"/>
    </row>
    <row r="295" spans="5:21" s="2" customFormat="1" x14ac:dyDescent="0.25">
      <c r="E295" s="67"/>
      <c r="L295" s="220"/>
      <c r="M295" s="220"/>
      <c r="N295" s="220"/>
      <c r="O295" s="220"/>
      <c r="P295" s="220"/>
      <c r="Q295" s="220"/>
      <c r="R295" s="220"/>
      <c r="S295" s="220"/>
      <c r="T295" s="220"/>
      <c r="U295" s="220"/>
    </row>
    <row r="296" spans="5:21" s="2" customFormat="1" x14ac:dyDescent="0.25">
      <c r="E296" s="67"/>
      <c r="L296" s="220"/>
      <c r="M296" s="220"/>
      <c r="N296" s="220"/>
      <c r="O296" s="220"/>
      <c r="P296" s="220"/>
      <c r="Q296" s="220"/>
      <c r="R296" s="220"/>
      <c r="S296" s="220"/>
      <c r="T296" s="220"/>
      <c r="U296" s="220"/>
    </row>
    <row r="297" spans="5:21" s="2" customFormat="1" x14ac:dyDescent="0.25">
      <c r="E297" s="67"/>
      <c r="L297" s="220"/>
      <c r="M297" s="220"/>
      <c r="N297" s="220"/>
      <c r="O297" s="220"/>
      <c r="P297" s="220"/>
      <c r="Q297" s="220"/>
      <c r="R297" s="220"/>
      <c r="S297" s="220"/>
      <c r="T297" s="220"/>
      <c r="U297" s="220"/>
    </row>
    <row r="298" spans="5:21" s="2" customFormat="1" x14ac:dyDescent="0.25">
      <c r="E298" s="67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</row>
    <row r="299" spans="5:21" s="2" customFormat="1" x14ac:dyDescent="0.25">
      <c r="E299" s="67"/>
      <c r="L299" s="220"/>
      <c r="M299" s="220"/>
      <c r="N299" s="220"/>
      <c r="O299" s="220"/>
      <c r="P299" s="220"/>
      <c r="Q299" s="220"/>
      <c r="R299" s="220"/>
      <c r="S299" s="220"/>
      <c r="T299" s="220"/>
      <c r="U299" s="220"/>
    </row>
    <row r="300" spans="5:21" s="2" customFormat="1" x14ac:dyDescent="0.25">
      <c r="E300" s="67"/>
      <c r="L300" s="220"/>
      <c r="M300" s="220"/>
      <c r="N300" s="220"/>
      <c r="O300" s="220"/>
      <c r="P300" s="220"/>
      <c r="Q300" s="220"/>
      <c r="R300" s="220"/>
      <c r="S300" s="220"/>
      <c r="T300" s="220"/>
      <c r="U300" s="220"/>
    </row>
    <row r="301" spans="5:21" s="2" customFormat="1" x14ac:dyDescent="0.25">
      <c r="E301" s="67"/>
      <c r="L301" s="220"/>
      <c r="M301" s="220"/>
      <c r="N301" s="220"/>
      <c r="O301" s="220"/>
      <c r="P301" s="220"/>
      <c r="Q301" s="220"/>
      <c r="R301" s="220"/>
      <c r="S301" s="220"/>
      <c r="T301" s="220"/>
      <c r="U301" s="220"/>
    </row>
    <row r="302" spans="5:21" s="2" customFormat="1" x14ac:dyDescent="0.25">
      <c r="E302" s="67"/>
      <c r="L302" s="220"/>
      <c r="M302" s="220"/>
      <c r="N302" s="220"/>
      <c r="O302" s="220"/>
      <c r="P302" s="220"/>
      <c r="Q302" s="220"/>
      <c r="R302" s="220"/>
      <c r="S302" s="220"/>
      <c r="T302" s="220"/>
      <c r="U302" s="220"/>
    </row>
    <row r="303" spans="5:21" s="2" customFormat="1" x14ac:dyDescent="0.25">
      <c r="E303" s="67"/>
      <c r="L303" s="220"/>
      <c r="M303" s="220"/>
      <c r="N303" s="220"/>
      <c r="O303" s="220"/>
      <c r="P303" s="220"/>
      <c r="Q303" s="220"/>
      <c r="R303" s="220"/>
      <c r="S303" s="220"/>
      <c r="T303" s="220"/>
      <c r="U303" s="220"/>
    </row>
    <row r="304" spans="5:21" s="2" customFormat="1" x14ac:dyDescent="0.25">
      <c r="E304" s="67"/>
      <c r="L304" s="220"/>
      <c r="M304" s="220"/>
      <c r="N304" s="220"/>
      <c r="O304" s="220"/>
      <c r="P304" s="220"/>
      <c r="Q304" s="220"/>
      <c r="R304" s="220"/>
      <c r="S304" s="220"/>
      <c r="T304" s="220"/>
      <c r="U304" s="220"/>
    </row>
    <row r="305" spans="5:21" s="2" customFormat="1" x14ac:dyDescent="0.25">
      <c r="E305" s="67"/>
      <c r="L305" s="220"/>
      <c r="M305" s="220"/>
      <c r="N305" s="220"/>
      <c r="O305" s="220"/>
      <c r="P305" s="220"/>
      <c r="Q305" s="220"/>
      <c r="R305" s="220"/>
      <c r="S305" s="220"/>
      <c r="T305" s="220"/>
      <c r="U305" s="220"/>
    </row>
    <row r="306" spans="5:21" s="2" customFormat="1" x14ac:dyDescent="0.25">
      <c r="E306" s="67"/>
      <c r="L306" s="220"/>
      <c r="M306" s="220"/>
      <c r="N306" s="220"/>
      <c r="O306" s="220"/>
      <c r="P306" s="220"/>
      <c r="Q306" s="220"/>
      <c r="R306" s="220"/>
      <c r="S306" s="220"/>
      <c r="T306" s="220"/>
      <c r="U306" s="220"/>
    </row>
    <row r="307" spans="5:21" s="2" customFormat="1" x14ac:dyDescent="0.25">
      <c r="E307" s="67"/>
      <c r="L307" s="220"/>
      <c r="M307" s="220"/>
      <c r="N307" s="220"/>
      <c r="O307" s="220"/>
      <c r="P307" s="220"/>
      <c r="Q307" s="220"/>
      <c r="R307" s="220"/>
      <c r="S307" s="220"/>
      <c r="T307" s="220"/>
      <c r="U307" s="220"/>
    </row>
    <row r="308" spans="5:21" s="2" customFormat="1" x14ac:dyDescent="0.25">
      <c r="E308" s="67"/>
      <c r="L308" s="220"/>
      <c r="M308" s="220"/>
      <c r="N308" s="220"/>
      <c r="O308" s="220"/>
      <c r="P308" s="220"/>
      <c r="Q308" s="220"/>
      <c r="R308" s="220"/>
      <c r="S308" s="220"/>
      <c r="T308" s="220"/>
      <c r="U308" s="220"/>
    </row>
    <row r="309" spans="5:21" s="2" customFormat="1" x14ac:dyDescent="0.25">
      <c r="E309" s="67"/>
      <c r="L309" s="220"/>
      <c r="M309" s="220"/>
      <c r="N309" s="220"/>
      <c r="O309" s="220"/>
      <c r="P309" s="220"/>
      <c r="Q309" s="220"/>
      <c r="R309" s="220"/>
      <c r="S309" s="220"/>
      <c r="T309" s="220"/>
      <c r="U309" s="220"/>
    </row>
    <row r="310" spans="5:21" s="2" customFormat="1" x14ac:dyDescent="0.25">
      <c r="E310" s="67"/>
      <c r="L310" s="220"/>
      <c r="M310" s="220"/>
      <c r="N310" s="220"/>
      <c r="O310" s="220"/>
      <c r="P310" s="220"/>
      <c r="Q310" s="220"/>
      <c r="R310" s="220"/>
      <c r="S310" s="220"/>
      <c r="T310" s="220"/>
      <c r="U310" s="220"/>
    </row>
    <row r="311" spans="5:21" s="2" customFormat="1" x14ac:dyDescent="0.25">
      <c r="E311" s="67"/>
      <c r="L311" s="220"/>
      <c r="M311" s="220"/>
      <c r="N311" s="220"/>
      <c r="O311" s="220"/>
      <c r="P311" s="220"/>
      <c r="Q311" s="220"/>
      <c r="R311" s="220"/>
      <c r="S311" s="220"/>
      <c r="T311" s="220"/>
      <c r="U311" s="220"/>
    </row>
    <row r="312" spans="5:21" s="2" customFormat="1" x14ac:dyDescent="0.25">
      <c r="E312" s="67"/>
      <c r="L312" s="220"/>
      <c r="M312" s="220"/>
      <c r="N312" s="220"/>
      <c r="O312" s="220"/>
      <c r="P312" s="220"/>
      <c r="Q312" s="220"/>
      <c r="R312" s="220"/>
      <c r="S312" s="220"/>
      <c r="T312" s="220"/>
      <c r="U312" s="220"/>
    </row>
    <row r="313" spans="5:21" s="2" customFormat="1" x14ac:dyDescent="0.25">
      <c r="E313" s="67"/>
      <c r="L313" s="220"/>
      <c r="M313" s="220"/>
      <c r="N313" s="220"/>
      <c r="O313" s="220"/>
      <c r="P313" s="220"/>
      <c r="Q313" s="220"/>
      <c r="R313" s="220"/>
      <c r="S313" s="220"/>
      <c r="T313" s="220"/>
      <c r="U313" s="220"/>
    </row>
    <row r="314" spans="5:21" s="2" customFormat="1" x14ac:dyDescent="0.25">
      <c r="E314" s="67"/>
      <c r="L314" s="220"/>
      <c r="M314" s="220"/>
      <c r="N314" s="220"/>
      <c r="O314" s="220"/>
      <c r="P314" s="220"/>
      <c r="Q314" s="220"/>
      <c r="R314" s="220"/>
      <c r="S314" s="220"/>
      <c r="T314" s="220"/>
      <c r="U314" s="220"/>
    </row>
    <row r="315" spans="5:21" s="2" customFormat="1" x14ac:dyDescent="0.25">
      <c r="E315" s="67"/>
      <c r="L315" s="220"/>
      <c r="M315" s="220"/>
      <c r="N315" s="220"/>
      <c r="O315" s="220"/>
      <c r="P315" s="220"/>
      <c r="Q315" s="220"/>
      <c r="R315" s="220"/>
      <c r="S315" s="220"/>
      <c r="T315" s="220"/>
      <c r="U315" s="220"/>
    </row>
    <row r="316" spans="5:21" s="2" customFormat="1" x14ac:dyDescent="0.25">
      <c r="E316" s="67"/>
      <c r="L316" s="220"/>
      <c r="M316" s="220"/>
      <c r="N316" s="220"/>
      <c r="O316" s="220"/>
      <c r="P316" s="220"/>
      <c r="Q316" s="220"/>
      <c r="R316" s="220"/>
      <c r="S316" s="220"/>
      <c r="T316" s="220"/>
      <c r="U316" s="220"/>
    </row>
    <row r="317" spans="5:21" s="2" customFormat="1" x14ac:dyDescent="0.25">
      <c r="E317" s="67"/>
      <c r="L317" s="220"/>
      <c r="M317" s="220"/>
      <c r="N317" s="220"/>
      <c r="O317" s="220"/>
      <c r="P317" s="220"/>
      <c r="Q317" s="220"/>
      <c r="R317" s="220"/>
      <c r="S317" s="220"/>
      <c r="T317" s="220"/>
      <c r="U317" s="220"/>
    </row>
    <row r="318" spans="5:21" s="2" customFormat="1" x14ac:dyDescent="0.25">
      <c r="E318" s="67"/>
      <c r="L318" s="220"/>
      <c r="M318" s="220"/>
      <c r="N318" s="220"/>
      <c r="O318" s="220"/>
      <c r="P318" s="220"/>
      <c r="Q318" s="220"/>
      <c r="R318" s="220"/>
      <c r="S318" s="220"/>
      <c r="T318" s="220"/>
      <c r="U318" s="220"/>
    </row>
    <row r="319" spans="5:21" s="2" customFormat="1" x14ac:dyDescent="0.25">
      <c r="E319" s="67"/>
      <c r="L319" s="220"/>
      <c r="M319" s="220"/>
      <c r="N319" s="220"/>
      <c r="O319" s="220"/>
      <c r="P319" s="220"/>
      <c r="Q319" s="220"/>
      <c r="R319" s="220"/>
      <c r="S319" s="220"/>
      <c r="T319" s="220"/>
      <c r="U319" s="220"/>
    </row>
    <row r="320" spans="5:21" s="2" customFormat="1" x14ac:dyDescent="0.25">
      <c r="E320" s="67"/>
      <c r="L320" s="220"/>
      <c r="M320" s="220"/>
      <c r="N320" s="220"/>
      <c r="O320" s="220"/>
      <c r="P320" s="220"/>
      <c r="Q320" s="220"/>
      <c r="R320" s="220"/>
      <c r="S320" s="220"/>
      <c r="T320" s="220"/>
      <c r="U320" s="220"/>
    </row>
    <row r="321" spans="5:21" s="2" customFormat="1" x14ac:dyDescent="0.25">
      <c r="E321" s="67"/>
      <c r="L321" s="220"/>
      <c r="M321" s="220"/>
      <c r="N321" s="220"/>
      <c r="O321" s="220"/>
      <c r="P321" s="220"/>
      <c r="Q321" s="220"/>
      <c r="R321" s="220"/>
      <c r="S321" s="220"/>
      <c r="T321" s="220"/>
      <c r="U321" s="220"/>
    </row>
    <row r="322" spans="5:21" s="2" customFormat="1" x14ac:dyDescent="0.25">
      <c r="E322" s="67"/>
      <c r="L322" s="220"/>
      <c r="M322" s="220"/>
      <c r="N322" s="220"/>
      <c r="O322" s="220"/>
      <c r="P322" s="220"/>
      <c r="Q322" s="220"/>
      <c r="R322" s="220"/>
      <c r="S322" s="220"/>
      <c r="T322" s="220"/>
      <c r="U322" s="220"/>
    </row>
    <row r="323" spans="5:21" s="2" customFormat="1" x14ac:dyDescent="0.25">
      <c r="E323" s="67"/>
      <c r="L323" s="220"/>
      <c r="M323" s="220"/>
      <c r="N323" s="220"/>
      <c r="O323" s="220"/>
      <c r="P323" s="220"/>
      <c r="Q323" s="220"/>
      <c r="R323" s="220"/>
      <c r="S323" s="220"/>
      <c r="T323" s="220"/>
      <c r="U323" s="220"/>
    </row>
    <row r="324" spans="5:21" s="2" customFormat="1" x14ac:dyDescent="0.25">
      <c r="E324" s="67"/>
      <c r="L324" s="220"/>
      <c r="M324" s="220"/>
      <c r="N324" s="220"/>
      <c r="O324" s="220"/>
      <c r="P324" s="220"/>
      <c r="Q324" s="220"/>
      <c r="R324" s="220"/>
      <c r="S324" s="220"/>
      <c r="T324" s="220"/>
      <c r="U324" s="220"/>
    </row>
    <row r="325" spans="5:21" s="2" customFormat="1" x14ac:dyDescent="0.25">
      <c r="E325" s="67"/>
      <c r="L325" s="220"/>
      <c r="M325" s="220"/>
      <c r="N325" s="220"/>
      <c r="O325" s="220"/>
      <c r="P325" s="220"/>
      <c r="Q325" s="220"/>
      <c r="R325" s="220"/>
      <c r="S325" s="220"/>
      <c r="T325" s="220"/>
      <c r="U325" s="220"/>
    </row>
    <row r="326" spans="5:21" s="2" customFormat="1" x14ac:dyDescent="0.25">
      <c r="E326" s="67"/>
      <c r="L326" s="220"/>
      <c r="M326" s="220"/>
      <c r="N326" s="220"/>
      <c r="O326" s="220"/>
      <c r="P326" s="220"/>
      <c r="Q326" s="220"/>
      <c r="R326" s="220"/>
      <c r="S326" s="220"/>
      <c r="T326" s="220"/>
      <c r="U326" s="220"/>
    </row>
    <row r="327" spans="5:21" s="2" customFormat="1" x14ac:dyDescent="0.25">
      <c r="E327" s="67"/>
      <c r="L327" s="220"/>
      <c r="M327" s="220"/>
      <c r="N327" s="220"/>
      <c r="O327" s="220"/>
      <c r="P327" s="220"/>
      <c r="Q327" s="220"/>
      <c r="R327" s="220"/>
      <c r="S327" s="220"/>
      <c r="T327" s="220"/>
      <c r="U327" s="220"/>
    </row>
    <row r="328" spans="5:21" s="2" customFormat="1" x14ac:dyDescent="0.25">
      <c r="E328" s="67"/>
      <c r="L328" s="220"/>
      <c r="M328" s="220"/>
      <c r="N328" s="220"/>
      <c r="O328" s="220"/>
      <c r="P328" s="220"/>
      <c r="Q328" s="220"/>
      <c r="R328" s="220"/>
      <c r="S328" s="220"/>
      <c r="T328" s="220"/>
      <c r="U328" s="220"/>
    </row>
    <row r="329" spans="5:21" s="2" customFormat="1" x14ac:dyDescent="0.25">
      <c r="E329" s="67"/>
      <c r="L329" s="220"/>
      <c r="M329" s="220"/>
      <c r="N329" s="220"/>
      <c r="O329" s="220"/>
      <c r="P329" s="220"/>
      <c r="Q329" s="220"/>
      <c r="R329" s="220"/>
      <c r="S329" s="220"/>
      <c r="T329" s="220"/>
      <c r="U329" s="220"/>
    </row>
    <row r="330" spans="5:21" s="2" customFormat="1" x14ac:dyDescent="0.25">
      <c r="E330" s="67"/>
      <c r="L330" s="220"/>
      <c r="M330" s="220"/>
      <c r="N330" s="220"/>
      <c r="O330" s="220"/>
      <c r="P330" s="220"/>
      <c r="Q330" s="220"/>
      <c r="R330" s="220"/>
      <c r="S330" s="220"/>
      <c r="T330" s="220"/>
      <c r="U330" s="220"/>
    </row>
    <row r="331" spans="5:21" s="2" customFormat="1" x14ac:dyDescent="0.25">
      <c r="E331" s="67"/>
      <c r="L331" s="220"/>
      <c r="M331" s="220"/>
      <c r="N331" s="220"/>
      <c r="O331" s="220"/>
      <c r="P331" s="220"/>
      <c r="Q331" s="220"/>
      <c r="R331" s="220"/>
      <c r="S331" s="220"/>
      <c r="T331" s="220"/>
      <c r="U331" s="220"/>
    </row>
    <row r="332" spans="5:21" s="2" customFormat="1" x14ac:dyDescent="0.25">
      <c r="E332" s="67"/>
      <c r="L332" s="220"/>
      <c r="M332" s="220"/>
      <c r="N332" s="220"/>
      <c r="O332" s="220"/>
      <c r="P332" s="220"/>
      <c r="Q332" s="220"/>
      <c r="R332" s="220"/>
      <c r="S332" s="220"/>
      <c r="T332" s="220"/>
      <c r="U332" s="220"/>
    </row>
    <row r="333" spans="5:21" s="2" customFormat="1" x14ac:dyDescent="0.25">
      <c r="E333" s="67"/>
      <c r="L333" s="220"/>
      <c r="M333" s="220"/>
      <c r="N333" s="220"/>
      <c r="O333" s="220"/>
      <c r="P333" s="220"/>
      <c r="Q333" s="220"/>
      <c r="R333" s="220"/>
      <c r="S333" s="220"/>
      <c r="T333" s="220"/>
      <c r="U333" s="220"/>
    </row>
    <row r="334" spans="5:21" s="2" customFormat="1" x14ac:dyDescent="0.25">
      <c r="E334" s="67"/>
      <c r="L334" s="220"/>
      <c r="M334" s="220"/>
      <c r="N334" s="220"/>
      <c r="O334" s="220"/>
      <c r="P334" s="220"/>
      <c r="Q334" s="220"/>
      <c r="R334" s="220"/>
      <c r="S334" s="220"/>
      <c r="T334" s="220"/>
      <c r="U334" s="220"/>
    </row>
    <row r="335" spans="5:21" s="2" customFormat="1" x14ac:dyDescent="0.25">
      <c r="E335" s="67"/>
      <c r="L335" s="220"/>
      <c r="M335" s="220"/>
      <c r="N335" s="220"/>
      <c r="O335" s="220"/>
      <c r="P335" s="220"/>
      <c r="Q335" s="220"/>
      <c r="R335" s="220"/>
      <c r="S335" s="220"/>
      <c r="T335" s="220"/>
      <c r="U335" s="220"/>
    </row>
    <row r="336" spans="5:21" s="2" customFormat="1" x14ac:dyDescent="0.25">
      <c r="E336" s="67"/>
      <c r="L336" s="220"/>
      <c r="M336" s="220"/>
      <c r="N336" s="220"/>
      <c r="O336" s="220"/>
      <c r="P336" s="220"/>
      <c r="Q336" s="220"/>
      <c r="R336" s="220"/>
      <c r="S336" s="220"/>
      <c r="T336" s="220"/>
      <c r="U336" s="220"/>
    </row>
    <row r="337" spans="5:21" s="2" customFormat="1" x14ac:dyDescent="0.25">
      <c r="E337" s="67"/>
      <c r="L337" s="220"/>
      <c r="M337" s="220"/>
      <c r="N337" s="220"/>
      <c r="O337" s="220"/>
      <c r="P337" s="220"/>
      <c r="Q337" s="220"/>
      <c r="R337" s="220"/>
      <c r="S337" s="220"/>
      <c r="T337" s="220"/>
      <c r="U337" s="220"/>
    </row>
    <row r="338" spans="5:21" s="2" customFormat="1" x14ac:dyDescent="0.25">
      <c r="E338" s="67"/>
      <c r="L338" s="220"/>
      <c r="M338" s="220"/>
      <c r="N338" s="220"/>
      <c r="O338" s="220"/>
      <c r="P338" s="220"/>
      <c r="Q338" s="220"/>
      <c r="R338" s="220"/>
      <c r="S338" s="220"/>
      <c r="T338" s="220"/>
      <c r="U338" s="220"/>
    </row>
    <row r="339" spans="5:21" s="2" customFormat="1" x14ac:dyDescent="0.25">
      <c r="E339" s="67"/>
      <c r="L339" s="220"/>
      <c r="M339" s="220"/>
      <c r="N339" s="220"/>
      <c r="O339" s="220"/>
      <c r="P339" s="220"/>
      <c r="Q339" s="220"/>
      <c r="R339" s="220"/>
      <c r="S339" s="220"/>
      <c r="T339" s="220"/>
      <c r="U339" s="220"/>
    </row>
    <row r="340" spans="5:21" s="2" customFormat="1" x14ac:dyDescent="0.25">
      <c r="E340" s="67"/>
      <c r="L340" s="220"/>
      <c r="M340" s="220"/>
      <c r="N340" s="220"/>
      <c r="O340" s="220"/>
      <c r="P340" s="220"/>
      <c r="Q340" s="220"/>
      <c r="R340" s="220"/>
      <c r="S340" s="220"/>
      <c r="T340" s="220"/>
      <c r="U340" s="220"/>
    </row>
    <row r="341" spans="5:21" s="2" customFormat="1" x14ac:dyDescent="0.25">
      <c r="E341" s="67"/>
      <c r="L341" s="220"/>
      <c r="M341" s="220"/>
      <c r="N341" s="220"/>
      <c r="O341" s="220"/>
      <c r="P341" s="220"/>
      <c r="Q341" s="220"/>
      <c r="R341" s="220"/>
      <c r="S341" s="220"/>
      <c r="T341" s="220"/>
      <c r="U341" s="220"/>
    </row>
    <row r="342" spans="5:21" s="2" customFormat="1" x14ac:dyDescent="0.25">
      <c r="E342" s="67"/>
      <c r="L342" s="220"/>
      <c r="M342" s="220"/>
      <c r="N342" s="220"/>
      <c r="O342" s="220"/>
      <c r="P342" s="220"/>
      <c r="Q342" s="220"/>
      <c r="R342" s="220"/>
      <c r="S342" s="220"/>
      <c r="T342" s="220"/>
      <c r="U342" s="220"/>
    </row>
    <row r="343" spans="5:21" s="2" customFormat="1" x14ac:dyDescent="0.25">
      <c r="E343" s="67"/>
      <c r="L343" s="220"/>
      <c r="M343" s="220"/>
      <c r="N343" s="220"/>
      <c r="O343" s="220"/>
      <c r="P343" s="220"/>
      <c r="Q343" s="220"/>
      <c r="R343" s="220"/>
      <c r="S343" s="220"/>
      <c r="T343" s="220"/>
      <c r="U343" s="220"/>
    </row>
    <row r="344" spans="5:21" s="2" customFormat="1" x14ac:dyDescent="0.25">
      <c r="E344" s="67"/>
      <c r="L344" s="220"/>
      <c r="M344" s="220"/>
      <c r="N344" s="220"/>
      <c r="O344" s="220"/>
      <c r="P344" s="220"/>
      <c r="Q344" s="220"/>
      <c r="R344" s="220"/>
      <c r="S344" s="220"/>
      <c r="T344" s="220"/>
      <c r="U344" s="220"/>
    </row>
    <row r="345" spans="5:21" s="2" customFormat="1" x14ac:dyDescent="0.25">
      <c r="E345" s="67"/>
      <c r="L345" s="220"/>
      <c r="M345" s="220"/>
      <c r="N345" s="220"/>
      <c r="O345" s="220"/>
      <c r="P345" s="220"/>
      <c r="Q345" s="220"/>
      <c r="R345" s="220"/>
      <c r="S345" s="220"/>
      <c r="T345" s="220"/>
      <c r="U345" s="220"/>
    </row>
    <row r="346" spans="5:21" s="2" customFormat="1" x14ac:dyDescent="0.25">
      <c r="E346" s="67"/>
      <c r="L346" s="220"/>
      <c r="M346" s="220"/>
      <c r="N346" s="220"/>
      <c r="O346" s="220"/>
      <c r="P346" s="220"/>
      <c r="Q346" s="220"/>
      <c r="R346" s="220"/>
      <c r="S346" s="220"/>
      <c r="T346" s="220"/>
      <c r="U346" s="220"/>
    </row>
    <row r="347" spans="5:21" s="2" customFormat="1" x14ac:dyDescent="0.25">
      <c r="E347" s="67"/>
      <c r="L347" s="220"/>
      <c r="M347" s="220"/>
      <c r="N347" s="220"/>
      <c r="O347" s="220"/>
      <c r="P347" s="220"/>
      <c r="Q347" s="220"/>
      <c r="R347" s="220"/>
      <c r="S347" s="220"/>
      <c r="T347" s="220"/>
      <c r="U347" s="220"/>
    </row>
    <row r="348" spans="5:21" s="2" customFormat="1" x14ac:dyDescent="0.25">
      <c r="E348" s="67"/>
      <c r="L348" s="220"/>
      <c r="M348" s="220"/>
      <c r="N348" s="220"/>
      <c r="O348" s="220"/>
      <c r="P348" s="220"/>
      <c r="Q348" s="220"/>
      <c r="R348" s="220"/>
      <c r="S348" s="220"/>
      <c r="T348" s="220"/>
      <c r="U348" s="220"/>
    </row>
    <row r="349" spans="5:21" s="2" customFormat="1" x14ac:dyDescent="0.25">
      <c r="E349" s="67"/>
      <c r="L349" s="220"/>
      <c r="M349" s="220"/>
      <c r="N349" s="220"/>
      <c r="O349" s="220"/>
      <c r="P349" s="220"/>
      <c r="Q349" s="220"/>
      <c r="R349" s="220"/>
      <c r="S349" s="220"/>
      <c r="T349" s="220"/>
      <c r="U349" s="220"/>
    </row>
    <row r="350" spans="5:21" s="2" customFormat="1" x14ac:dyDescent="0.25">
      <c r="E350" s="67"/>
      <c r="L350" s="220"/>
      <c r="M350" s="220"/>
      <c r="N350" s="220"/>
      <c r="O350" s="220"/>
      <c r="P350" s="220"/>
      <c r="Q350" s="220"/>
      <c r="R350" s="220"/>
      <c r="S350" s="220"/>
      <c r="T350" s="220"/>
      <c r="U350" s="220"/>
    </row>
    <row r="351" spans="5:21" s="2" customFormat="1" x14ac:dyDescent="0.25">
      <c r="E351" s="67"/>
      <c r="L351" s="220"/>
      <c r="M351" s="220"/>
      <c r="N351" s="220"/>
      <c r="O351" s="220"/>
      <c r="P351" s="220"/>
      <c r="Q351" s="220"/>
      <c r="R351" s="220"/>
      <c r="S351" s="220"/>
      <c r="T351" s="220"/>
      <c r="U351" s="220"/>
    </row>
    <row r="352" spans="5:21" s="2" customFormat="1" x14ac:dyDescent="0.25">
      <c r="E352" s="67"/>
      <c r="L352" s="220"/>
      <c r="M352" s="220"/>
      <c r="N352" s="220"/>
      <c r="O352" s="220"/>
      <c r="P352" s="220"/>
      <c r="Q352" s="220"/>
      <c r="R352" s="220"/>
      <c r="S352" s="220"/>
      <c r="T352" s="220"/>
      <c r="U352" s="220"/>
    </row>
    <row r="353" spans="5:21" s="2" customFormat="1" x14ac:dyDescent="0.25">
      <c r="E353" s="67"/>
      <c r="L353" s="220"/>
      <c r="M353" s="220"/>
      <c r="N353" s="220"/>
      <c r="O353" s="220"/>
      <c r="P353" s="220"/>
      <c r="Q353" s="220"/>
      <c r="R353" s="220"/>
      <c r="S353" s="220"/>
      <c r="T353" s="220"/>
      <c r="U353" s="220"/>
    </row>
    <row r="354" spans="5:21" s="2" customFormat="1" x14ac:dyDescent="0.25">
      <c r="E354" s="67"/>
      <c r="L354" s="220"/>
      <c r="M354" s="220"/>
      <c r="N354" s="220"/>
      <c r="O354" s="220"/>
      <c r="P354" s="220"/>
      <c r="Q354" s="220"/>
      <c r="R354" s="220"/>
      <c r="S354" s="220"/>
      <c r="T354" s="220"/>
      <c r="U354" s="220"/>
    </row>
    <row r="355" spans="5:21" s="2" customFormat="1" x14ac:dyDescent="0.25">
      <c r="E355" s="67"/>
      <c r="L355" s="220"/>
      <c r="M355" s="220"/>
      <c r="N355" s="220"/>
      <c r="O355" s="220"/>
      <c r="P355" s="220"/>
      <c r="Q355" s="220"/>
      <c r="R355" s="220"/>
      <c r="S355" s="220"/>
      <c r="T355" s="220"/>
      <c r="U355" s="220"/>
    </row>
    <row r="356" spans="5:21" s="2" customFormat="1" x14ac:dyDescent="0.25">
      <c r="E356" s="67"/>
      <c r="L356" s="220"/>
      <c r="M356" s="220"/>
      <c r="N356" s="220"/>
      <c r="O356" s="220"/>
      <c r="P356" s="220"/>
      <c r="Q356" s="220"/>
      <c r="R356" s="220"/>
      <c r="S356" s="220"/>
      <c r="T356" s="220"/>
      <c r="U356" s="220"/>
    </row>
    <row r="357" spans="5:21" s="2" customFormat="1" x14ac:dyDescent="0.25">
      <c r="E357" s="67"/>
      <c r="L357" s="220"/>
      <c r="M357" s="220"/>
      <c r="N357" s="220"/>
      <c r="O357" s="220"/>
      <c r="P357" s="220"/>
      <c r="Q357" s="220"/>
      <c r="R357" s="220"/>
      <c r="S357" s="220"/>
      <c r="T357" s="220"/>
      <c r="U357" s="220"/>
    </row>
    <row r="358" spans="5:21" s="2" customFormat="1" x14ac:dyDescent="0.25">
      <c r="E358" s="67"/>
      <c r="L358" s="220"/>
      <c r="M358" s="220"/>
      <c r="N358" s="220"/>
      <c r="O358" s="220"/>
      <c r="P358" s="220"/>
      <c r="Q358" s="220"/>
      <c r="R358" s="220"/>
      <c r="S358" s="220"/>
      <c r="T358" s="220"/>
      <c r="U358" s="220"/>
    </row>
    <row r="359" spans="5:21" s="2" customFormat="1" x14ac:dyDescent="0.25">
      <c r="E359" s="67"/>
      <c r="L359" s="220"/>
      <c r="M359" s="220"/>
      <c r="N359" s="220"/>
      <c r="O359" s="220"/>
      <c r="P359" s="220"/>
      <c r="Q359" s="220"/>
      <c r="R359" s="220"/>
      <c r="S359" s="220"/>
      <c r="T359" s="220"/>
      <c r="U359" s="220"/>
    </row>
    <row r="360" spans="5:21" s="2" customFormat="1" x14ac:dyDescent="0.25">
      <c r="E360" s="67"/>
      <c r="L360" s="220"/>
      <c r="M360" s="220"/>
      <c r="N360" s="220"/>
      <c r="O360" s="220"/>
      <c r="P360" s="220"/>
      <c r="Q360" s="220"/>
      <c r="R360" s="220"/>
      <c r="S360" s="220"/>
      <c r="T360" s="220"/>
      <c r="U360" s="220"/>
    </row>
    <row r="361" spans="5:21" s="2" customFormat="1" x14ac:dyDescent="0.25">
      <c r="E361" s="67"/>
      <c r="L361" s="220"/>
      <c r="M361" s="220"/>
      <c r="N361" s="220"/>
      <c r="O361" s="220"/>
      <c r="P361" s="220"/>
      <c r="Q361" s="220"/>
      <c r="R361" s="220"/>
      <c r="S361" s="220"/>
      <c r="T361" s="220"/>
      <c r="U361" s="220"/>
    </row>
    <row r="362" spans="5:21" s="2" customFormat="1" x14ac:dyDescent="0.25">
      <c r="E362" s="67"/>
      <c r="L362" s="220"/>
      <c r="M362" s="220"/>
      <c r="N362" s="220"/>
      <c r="O362" s="220"/>
      <c r="P362" s="220"/>
      <c r="Q362" s="220"/>
      <c r="R362" s="220"/>
      <c r="S362" s="220"/>
      <c r="T362" s="220"/>
      <c r="U362" s="220"/>
    </row>
    <row r="363" spans="5:21" s="2" customFormat="1" x14ac:dyDescent="0.25">
      <c r="E363" s="67"/>
      <c r="L363" s="220"/>
      <c r="M363" s="220"/>
      <c r="N363" s="220"/>
      <c r="O363" s="220"/>
      <c r="P363" s="220"/>
      <c r="Q363" s="220"/>
      <c r="R363" s="220"/>
      <c r="S363" s="220"/>
      <c r="T363" s="220"/>
      <c r="U363" s="220"/>
    </row>
    <row r="364" spans="5:21" s="2" customFormat="1" x14ac:dyDescent="0.25">
      <c r="E364" s="67"/>
      <c r="L364" s="220"/>
      <c r="M364" s="220"/>
      <c r="N364" s="220"/>
      <c r="O364" s="220"/>
      <c r="P364" s="220"/>
      <c r="Q364" s="220"/>
      <c r="R364" s="220"/>
      <c r="S364" s="220"/>
      <c r="T364" s="220"/>
      <c r="U364" s="220"/>
    </row>
    <row r="365" spans="5:21" s="2" customFormat="1" x14ac:dyDescent="0.25">
      <c r="E365" s="67"/>
      <c r="L365" s="220"/>
      <c r="M365" s="220"/>
      <c r="N365" s="220"/>
      <c r="O365" s="220"/>
      <c r="P365" s="220"/>
      <c r="Q365" s="220"/>
      <c r="R365" s="220"/>
      <c r="S365" s="220"/>
      <c r="T365" s="220"/>
      <c r="U365" s="220"/>
    </row>
    <row r="366" spans="5:21" s="2" customFormat="1" x14ac:dyDescent="0.25">
      <c r="E366" s="67"/>
      <c r="L366" s="220"/>
      <c r="M366" s="220"/>
      <c r="N366" s="220"/>
      <c r="O366" s="220"/>
      <c r="P366" s="220"/>
      <c r="Q366" s="220"/>
      <c r="R366" s="220"/>
      <c r="S366" s="220"/>
      <c r="T366" s="220"/>
      <c r="U366" s="220"/>
    </row>
    <row r="367" spans="5:21" s="2" customFormat="1" x14ac:dyDescent="0.25">
      <c r="E367" s="67"/>
      <c r="L367" s="220"/>
      <c r="M367" s="220"/>
      <c r="N367" s="220"/>
      <c r="O367" s="220"/>
      <c r="P367" s="220"/>
      <c r="Q367" s="220"/>
      <c r="R367" s="220"/>
      <c r="S367" s="220"/>
      <c r="T367" s="220"/>
      <c r="U367" s="220"/>
    </row>
    <row r="368" spans="5:21" s="2" customFormat="1" x14ac:dyDescent="0.25">
      <c r="E368" s="67"/>
      <c r="L368" s="220"/>
      <c r="M368" s="220"/>
      <c r="N368" s="220"/>
      <c r="O368" s="220"/>
      <c r="P368" s="220"/>
      <c r="Q368" s="220"/>
      <c r="R368" s="220"/>
      <c r="S368" s="220"/>
      <c r="T368" s="220"/>
      <c r="U368" s="220"/>
    </row>
    <row r="369" spans="5:21" s="2" customFormat="1" x14ac:dyDescent="0.25">
      <c r="E369" s="67"/>
      <c r="L369" s="220"/>
      <c r="M369" s="220"/>
      <c r="N369" s="220"/>
      <c r="O369" s="220"/>
      <c r="P369" s="220"/>
      <c r="Q369" s="220"/>
      <c r="R369" s="220"/>
      <c r="S369" s="220"/>
      <c r="T369" s="220"/>
      <c r="U369" s="220"/>
    </row>
    <row r="370" spans="5:21" s="2" customFormat="1" x14ac:dyDescent="0.25">
      <c r="E370" s="67"/>
      <c r="L370" s="220"/>
      <c r="M370" s="220"/>
      <c r="N370" s="220"/>
      <c r="O370" s="220"/>
      <c r="P370" s="220"/>
      <c r="Q370" s="220"/>
      <c r="R370" s="220"/>
      <c r="S370" s="220"/>
      <c r="T370" s="220"/>
      <c r="U370" s="220"/>
    </row>
    <row r="371" spans="5:21" s="2" customFormat="1" x14ac:dyDescent="0.25">
      <c r="E371" s="67"/>
      <c r="L371" s="220"/>
      <c r="M371" s="220"/>
      <c r="N371" s="220"/>
      <c r="O371" s="220"/>
      <c r="P371" s="220"/>
      <c r="Q371" s="220"/>
      <c r="R371" s="220"/>
      <c r="S371" s="220"/>
      <c r="T371" s="220"/>
      <c r="U371" s="220"/>
    </row>
    <row r="372" spans="5:21" s="2" customFormat="1" x14ac:dyDescent="0.25">
      <c r="E372" s="67"/>
      <c r="L372" s="220"/>
      <c r="M372" s="220"/>
      <c r="N372" s="220"/>
      <c r="O372" s="220"/>
      <c r="P372" s="220"/>
      <c r="Q372" s="220"/>
      <c r="R372" s="220"/>
      <c r="S372" s="220"/>
      <c r="T372" s="220"/>
      <c r="U372" s="220"/>
    </row>
    <row r="373" spans="5:21" s="2" customFormat="1" x14ac:dyDescent="0.25">
      <c r="E373" s="67"/>
      <c r="L373" s="220"/>
      <c r="M373" s="220"/>
      <c r="N373" s="220"/>
      <c r="O373" s="220"/>
      <c r="P373" s="220"/>
      <c r="Q373" s="220"/>
      <c r="R373" s="220"/>
      <c r="S373" s="220"/>
      <c r="T373" s="220"/>
      <c r="U373" s="220"/>
    </row>
    <row r="374" spans="5:21" s="2" customFormat="1" x14ac:dyDescent="0.25">
      <c r="E374" s="67"/>
      <c r="L374" s="220"/>
      <c r="M374" s="220"/>
      <c r="N374" s="220"/>
      <c r="O374" s="220"/>
      <c r="P374" s="220"/>
      <c r="Q374" s="220"/>
      <c r="R374" s="220"/>
      <c r="S374" s="220"/>
      <c r="T374" s="220"/>
      <c r="U374" s="220"/>
    </row>
    <row r="375" spans="5:21" s="2" customFormat="1" x14ac:dyDescent="0.25">
      <c r="E375" s="67"/>
      <c r="L375" s="220"/>
      <c r="M375" s="220"/>
      <c r="N375" s="220"/>
      <c r="O375" s="220"/>
      <c r="P375" s="220"/>
      <c r="Q375" s="220"/>
      <c r="R375" s="220"/>
      <c r="S375" s="220"/>
      <c r="T375" s="220"/>
      <c r="U375" s="220"/>
    </row>
    <row r="376" spans="5:21" s="2" customFormat="1" x14ac:dyDescent="0.25">
      <c r="E376" s="67"/>
      <c r="L376" s="220"/>
      <c r="M376" s="220"/>
      <c r="N376" s="220"/>
      <c r="O376" s="220"/>
      <c r="P376" s="220"/>
      <c r="Q376" s="220"/>
      <c r="R376" s="220"/>
      <c r="S376" s="220"/>
      <c r="T376" s="220"/>
      <c r="U376" s="220"/>
    </row>
    <row r="377" spans="5:21" s="2" customFormat="1" x14ac:dyDescent="0.25">
      <c r="E377" s="67"/>
      <c r="L377" s="220"/>
      <c r="M377" s="220"/>
      <c r="N377" s="220"/>
      <c r="O377" s="220"/>
      <c r="P377" s="220"/>
      <c r="Q377" s="220"/>
      <c r="R377" s="220"/>
      <c r="S377" s="220"/>
      <c r="T377" s="220"/>
      <c r="U377" s="220"/>
    </row>
    <row r="378" spans="5:21" s="2" customFormat="1" x14ac:dyDescent="0.25">
      <c r="E378" s="67"/>
      <c r="L378" s="220"/>
      <c r="M378" s="220"/>
      <c r="N378" s="220"/>
      <c r="O378" s="220"/>
      <c r="P378" s="220"/>
      <c r="Q378" s="220"/>
      <c r="R378" s="220"/>
      <c r="S378" s="220"/>
      <c r="T378" s="220"/>
      <c r="U378" s="220"/>
    </row>
    <row r="379" spans="5:21" s="2" customFormat="1" x14ac:dyDescent="0.25">
      <c r="E379" s="67"/>
      <c r="L379" s="220"/>
      <c r="M379" s="220"/>
      <c r="N379" s="220"/>
      <c r="O379" s="220"/>
      <c r="P379" s="220"/>
      <c r="Q379" s="220"/>
      <c r="R379" s="220"/>
      <c r="S379" s="220"/>
      <c r="T379" s="220"/>
      <c r="U379" s="220"/>
    </row>
    <row r="380" spans="5:21" s="2" customFormat="1" x14ac:dyDescent="0.25">
      <c r="E380" s="67"/>
      <c r="L380" s="220"/>
      <c r="M380" s="220"/>
      <c r="N380" s="220"/>
      <c r="O380" s="220"/>
      <c r="P380" s="220"/>
      <c r="Q380" s="220"/>
      <c r="R380" s="220"/>
      <c r="S380" s="220"/>
      <c r="T380" s="220"/>
      <c r="U380" s="220"/>
    </row>
    <row r="381" spans="5:21" s="2" customFormat="1" x14ac:dyDescent="0.25">
      <c r="E381" s="67"/>
      <c r="L381" s="220"/>
      <c r="M381" s="220"/>
      <c r="N381" s="220"/>
      <c r="O381" s="220"/>
      <c r="P381" s="220"/>
      <c r="Q381" s="220"/>
      <c r="R381" s="220"/>
      <c r="S381" s="220"/>
      <c r="T381" s="220"/>
      <c r="U381" s="220"/>
    </row>
    <row r="382" spans="5:21" s="2" customFormat="1" x14ac:dyDescent="0.25">
      <c r="E382" s="67"/>
      <c r="L382" s="220"/>
      <c r="M382" s="220"/>
      <c r="N382" s="220"/>
      <c r="O382" s="220"/>
      <c r="P382" s="220"/>
      <c r="Q382" s="220"/>
      <c r="R382" s="220"/>
      <c r="S382" s="220"/>
      <c r="T382" s="220"/>
      <c r="U382" s="220"/>
    </row>
    <row r="383" spans="5:21" s="2" customFormat="1" x14ac:dyDescent="0.25">
      <c r="E383" s="67"/>
      <c r="L383" s="220"/>
      <c r="M383" s="220"/>
      <c r="N383" s="220"/>
      <c r="O383" s="220"/>
      <c r="P383" s="220"/>
      <c r="Q383" s="220"/>
      <c r="R383" s="220"/>
      <c r="S383" s="220"/>
      <c r="T383" s="220"/>
      <c r="U383" s="220"/>
    </row>
    <row r="384" spans="5:21" s="2" customFormat="1" x14ac:dyDescent="0.25">
      <c r="E384" s="67"/>
      <c r="L384" s="220"/>
      <c r="M384" s="220"/>
      <c r="N384" s="220"/>
      <c r="O384" s="220"/>
      <c r="P384" s="220"/>
      <c r="Q384" s="220"/>
      <c r="R384" s="220"/>
      <c r="S384" s="220"/>
      <c r="T384" s="220"/>
      <c r="U384" s="220"/>
    </row>
    <row r="385" spans="5:21" s="2" customFormat="1" x14ac:dyDescent="0.25">
      <c r="E385" s="67"/>
      <c r="L385" s="220"/>
      <c r="M385" s="220"/>
      <c r="N385" s="220"/>
      <c r="O385" s="220"/>
      <c r="P385" s="220"/>
      <c r="Q385" s="220"/>
      <c r="R385" s="220"/>
      <c r="S385" s="220"/>
      <c r="T385" s="220"/>
      <c r="U385" s="220"/>
    </row>
    <row r="386" spans="5:21" s="2" customFormat="1" x14ac:dyDescent="0.25">
      <c r="E386" s="67"/>
      <c r="L386" s="220"/>
      <c r="M386" s="220"/>
      <c r="N386" s="220"/>
      <c r="O386" s="220"/>
      <c r="P386" s="220"/>
      <c r="Q386" s="220"/>
      <c r="R386" s="220"/>
      <c r="S386" s="220"/>
      <c r="T386" s="220"/>
      <c r="U386" s="220"/>
    </row>
    <row r="387" spans="5:21" s="2" customFormat="1" x14ac:dyDescent="0.25">
      <c r="E387" s="67"/>
      <c r="L387" s="220"/>
      <c r="M387" s="220"/>
      <c r="N387" s="220"/>
      <c r="O387" s="220"/>
      <c r="P387" s="220"/>
      <c r="Q387" s="220"/>
      <c r="R387" s="220"/>
      <c r="S387" s="220"/>
      <c r="T387" s="220"/>
      <c r="U387" s="220"/>
    </row>
    <row r="388" spans="5:21" s="2" customFormat="1" x14ac:dyDescent="0.25">
      <c r="E388" s="67"/>
      <c r="L388" s="220"/>
      <c r="M388" s="220"/>
      <c r="N388" s="220"/>
      <c r="O388" s="220"/>
      <c r="P388" s="220"/>
      <c r="Q388" s="220"/>
      <c r="R388" s="220"/>
      <c r="S388" s="220"/>
      <c r="T388" s="220"/>
      <c r="U388" s="220"/>
    </row>
    <row r="389" spans="5:21" s="2" customFormat="1" x14ac:dyDescent="0.25">
      <c r="E389" s="67"/>
      <c r="L389" s="220"/>
      <c r="M389" s="220"/>
      <c r="N389" s="220"/>
      <c r="O389" s="220"/>
      <c r="P389" s="220"/>
      <c r="Q389" s="220"/>
      <c r="R389" s="220"/>
      <c r="S389" s="220"/>
      <c r="T389" s="220"/>
      <c r="U389" s="220"/>
    </row>
    <row r="390" spans="5:21" s="2" customFormat="1" x14ac:dyDescent="0.25">
      <c r="E390" s="67"/>
      <c r="L390" s="220"/>
      <c r="M390" s="220"/>
      <c r="N390" s="220"/>
      <c r="O390" s="220"/>
      <c r="P390" s="220"/>
      <c r="Q390" s="220"/>
      <c r="R390" s="220"/>
      <c r="S390" s="220"/>
      <c r="T390" s="220"/>
      <c r="U390" s="220"/>
    </row>
    <row r="391" spans="5:21" s="2" customFormat="1" x14ac:dyDescent="0.25">
      <c r="E391" s="67"/>
      <c r="L391" s="220"/>
      <c r="M391" s="220"/>
      <c r="N391" s="220"/>
      <c r="O391" s="220"/>
      <c r="P391" s="220"/>
      <c r="Q391" s="220"/>
      <c r="R391" s="220"/>
      <c r="S391" s="220"/>
      <c r="T391" s="220"/>
      <c r="U391" s="220"/>
    </row>
    <row r="392" spans="5:21" s="2" customFormat="1" x14ac:dyDescent="0.25">
      <c r="E392" s="67"/>
      <c r="L392" s="220"/>
      <c r="M392" s="220"/>
      <c r="N392" s="220"/>
      <c r="O392" s="220"/>
      <c r="P392" s="220"/>
      <c r="Q392" s="220"/>
      <c r="R392" s="220"/>
      <c r="S392" s="220"/>
      <c r="T392" s="220"/>
      <c r="U392" s="220"/>
    </row>
    <row r="393" spans="5:21" s="2" customFormat="1" x14ac:dyDescent="0.25">
      <c r="E393" s="67"/>
      <c r="L393" s="220"/>
      <c r="M393" s="220"/>
      <c r="N393" s="220"/>
      <c r="O393" s="220"/>
      <c r="P393" s="220"/>
      <c r="Q393" s="220"/>
      <c r="R393" s="220"/>
      <c r="S393" s="220"/>
      <c r="T393" s="220"/>
      <c r="U393" s="220"/>
    </row>
    <row r="394" spans="5:21" s="2" customFormat="1" x14ac:dyDescent="0.25">
      <c r="E394" s="67"/>
      <c r="L394" s="220"/>
      <c r="M394" s="220"/>
      <c r="N394" s="220"/>
      <c r="O394" s="220"/>
      <c r="P394" s="220"/>
      <c r="Q394" s="220"/>
      <c r="R394" s="220"/>
      <c r="S394" s="220"/>
      <c r="T394" s="220"/>
      <c r="U394" s="220"/>
    </row>
    <row r="395" spans="5:21" s="2" customFormat="1" x14ac:dyDescent="0.25">
      <c r="E395" s="67"/>
      <c r="L395" s="220"/>
      <c r="M395" s="220"/>
      <c r="N395" s="220"/>
      <c r="O395" s="220"/>
      <c r="P395" s="220"/>
      <c r="Q395" s="220"/>
      <c r="R395" s="220"/>
      <c r="S395" s="220"/>
      <c r="T395" s="220"/>
      <c r="U395" s="220"/>
    </row>
    <row r="396" spans="5:21" s="2" customFormat="1" x14ac:dyDescent="0.25">
      <c r="E396" s="67"/>
      <c r="L396" s="220"/>
      <c r="M396" s="220"/>
      <c r="N396" s="220"/>
      <c r="O396" s="220"/>
      <c r="P396" s="220"/>
      <c r="Q396" s="220"/>
      <c r="R396" s="220"/>
      <c r="S396" s="220"/>
      <c r="T396" s="220"/>
      <c r="U396" s="220"/>
    </row>
    <row r="397" spans="5:21" s="2" customFormat="1" x14ac:dyDescent="0.25">
      <c r="E397" s="67"/>
      <c r="L397" s="220"/>
      <c r="M397" s="220"/>
      <c r="N397" s="220"/>
      <c r="O397" s="220"/>
      <c r="P397" s="220"/>
      <c r="Q397" s="220"/>
      <c r="R397" s="220"/>
      <c r="S397" s="220"/>
      <c r="T397" s="220"/>
      <c r="U397" s="220"/>
    </row>
    <row r="398" spans="5:21" s="2" customFormat="1" x14ac:dyDescent="0.25">
      <c r="E398" s="67"/>
      <c r="L398" s="220"/>
      <c r="M398" s="220"/>
      <c r="N398" s="220"/>
      <c r="O398" s="220"/>
      <c r="P398" s="220"/>
      <c r="Q398" s="220"/>
      <c r="R398" s="220"/>
      <c r="S398" s="220"/>
      <c r="T398" s="220"/>
      <c r="U398" s="220"/>
    </row>
    <row r="399" spans="5:21" s="2" customFormat="1" x14ac:dyDescent="0.25">
      <c r="E399" s="67"/>
      <c r="L399" s="220"/>
      <c r="M399" s="220"/>
      <c r="N399" s="220"/>
      <c r="O399" s="220"/>
      <c r="P399" s="220"/>
      <c r="Q399" s="220"/>
      <c r="R399" s="220"/>
      <c r="S399" s="220"/>
      <c r="T399" s="220"/>
      <c r="U399" s="220"/>
    </row>
    <row r="400" spans="5:21" s="2" customFormat="1" x14ac:dyDescent="0.25">
      <c r="E400" s="67"/>
      <c r="L400" s="220"/>
      <c r="M400" s="220"/>
      <c r="N400" s="220"/>
      <c r="O400" s="220"/>
      <c r="P400" s="220"/>
      <c r="Q400" s="220"/>
      <c r="R400" s="220"/>
      <c r="S400" s="220"/>
      <c r="T400" s="220"/>
      <c r="U400" s="220"/>
    </row>
    <row r="401" spans="5:21" s="2" customFormat="1" x14ac:dyDescent="0.25">
      <c r="E401" s="67"/>
      <c r="L401" s="220"/>
      <c r="M401" s="220"/>
      <c r="N401" s="220"/>
      <c r="O401" s="220"/>
      <c r="P401" s="220"/>
      <c r="Q401" s="220"/>
      <c r="R401" s="220"/>
      <c r="S401" s="220"/>
      <c r="T401" s="220"/>
      <c r="U401" s="220"/>
    </row>
    <row r="402" spans="5:21" s="2" customFormat="1" x14ac:dyDescent="0.25">
      <c r="E402" s="67"/>
      <c r="L402" s="220"/>
      <c r="M402" s="220"/>
      <c r="N402" s="220"/>
      <c r="O402" s="220"/>
      <c r="P402" s="220"/>
      <c r="Q402" s="220"/>
      <c r="R402" s="220"/>
      <c r="S402" s="220"/>
      <c r="T402" s="220"/>
      <c r="U402" s="220"/>
    </row>
    <row r="403" spans="5:21" s="2" customFormat="1" x14ac:dyDescent="0.25">
      <c r="E403" s="67"/>
      <c r="L403" s="220"/>
      <c r="M403" s="220"/>
      <c r="N403" s="220"/>
      <c r="O403" s="220"/>
      <c r="P403" s="220"/>
      <c r="Q403" s="220"/>
      <c r="R403" s="220"/>
      <c r="S403" s="220"/>
      <c r="T403" s="220"/>
      <c r="U403" s="220"/>
    </row>
    <row r="404" spans="5:21" s="2" customFormat="1" x14ac:dyDescent="0.25">
      <c r="E404" s="67"/>
      <c r="L404" s="220"/>
      <c r="M404" s="220"/>
      <c r="N404" s="220"/>
      <c r="O404" s="220"/>
      <c r="P404" s="220"/>
      <c r="Q404" s="220"/>
      <c r="R404" s="220"/>
      <c r="S404" s="220"/>
      <c r="T404" s="220"/>
      <c r="U404" s="220"/>
    </row>
    <row r="405" spans="5:21" s="2" customFormat="1" x14ac:dyDescent="0.25">
      <c r="E405" s="67"/>
      <c r="L405" s="220"/>
      <c r="M405" s="220"/>
      <c r="N405" s="220"/>
      <c r="O405" s="220"/>
      <c r="P405" s="220"/>
      <c r="Q405" s="220"/>
      <c r="R405" s="220"/>
      <c r="S405" s="220"/>
      <c r="T405" s="220"/>
      <c r="U405" s="220"/>
    </row>
    <row r="406" spans="5:21" s="2" customFormat="1" x14ac:dyDescent="0.25">
      <c r="E406" s="67"/>
      <c r="L406" s="220"/>
      <c r="M406" s="220"/>
      <c r="N406" s="220"/>
      <c r="O406" s="220"/>
      <c r="P406" s="220"/>
      <c r="Q406" s="220"/>
      <c r="R406" s="220"/>
      <c r="S406" s="220"/>
      <c r="T406" s="220"/>
      <c r="U406" s="220"/>
    </row>
    <row r="407" spans="5:21" s="2" customFormat="1" x14ac:dyDescent="0.25">
      <c r="E407" s="67"/>
      <c r="L407" s="220"/>
      <c r="M407" s="220"/>
      <c r="N407" s="220"/>
      <c r="O407" s="220"/>
      <c r="P407" s="220"/>
      <c r="Q407" s="220"/>
      <c r="R407" s="220"/>
      <c r="S407" s="220"/>
      <c r="T407" s="220"/>
      <c r="U407" s="220"/>
    </row>
    <row r="408" spans="5:21" s="2" customFormat="1" x14ac:dyDescent="0.25">
      <c r="E408" s="67"/>
      <c r="L408" s="220"/>
      <c r="M408" s="220"/>
      <c r="N408" s="220"/>
      <c r="O408" s="220"/>
      <c r="P408" s="220"/>
      <c r="Q408" s="220"/>
      <c r="R408" s="220"/>
      <c r="S408" s="220"/>
      <c r="T408" s="220"/>
      <c r="U408" s="220"/>
    </row>
    <row r="409" spans="5:21" s="2" customFormat="1" x14ac:dyDescent="0.25">
      <c r="E409" s="67"/>
      <c r="L409" s="220"/>
      <c r="M409" s="220"/>
      <c r="N409" s="220"/>
      <c r="O409" s="220"/>
      <c r="P409" s="220"/>
      <c r="Q409" s="220"/>
      <c r="R409" s="220"/>
      <c r="S409" s="220"/>
      <c r="T409" s="220"/>
      <c r="U409" s="220"/>
    </row>
    <row r="410" spans="5:21" s="2" customFormat="1" x14ac:dyDescent="0.25">
      <c r="E410" s="67"/>
      <c r="L410" s="220"/>
      <c r="M410" s="220"/>
      <c r="N410" s="220"/>
      <c r="O410" s="220"/>
      <c r="P410" s="220"/>
      <c r="Q410" s="220"/>
      <c r="R410" s="220"/>
      <c r="S410" s="220"/>
      <c r="T410" s="220"/>
      <c r="U410" s="220"/>
    </row>
    <row r="411" spans="5:21" s="2" customFormat="1" x14ac:dyDescent="0.25">
      <c r="E411" s="67"/>
      <c r="L411" s="220"/>
      <c r="M411" s="220"/>
      <c r="N411" s="220"/>
      <c r="O411" s="220"/>
      <c r="P411" s="220"/>
      <c r="Q411" s="220"/>
      <c r="R411" s="220"/>
      <c r="S411" s="220"/>
      <c r="T411" s="220"/>
      <c r="U411" s="220"/>
    </row>
    <row r="412" spans="5:21" s="2" customFormat="1" x14ac:dyDescent="0.25">
      <c r="E412" s="67"/>
      <c r="L412" s="220"/>
      <c r="M412" s="220"/>
      <c r="N412" s="220"/>
      <c r="O412" s="220"/>
      <c r="P412" s="220"/>
      <c r="Q412" s="220"/>
      <c r="R412" s="220"/>
      <c r="S412" s="220"/>
      <c r="T412" s="220"/>
      <c r="U412" s="220"/>
    </row>
    <row r="413" spans="5:21" s="2" customFormat="1" x14ac:dyDescent="0.25">
      <c r="E413" s="67"/>
      <c r="L413" s="220"/>
      <c r="M413" s="220"/>
      <c r="N413" s="220"/>
      <c r="O413" s="220"/>
      <c r="P413" s="220"/>
      <c r="Q413" s="220"/>
      <c r="R413" s="220"/>
      <c r="S413" s="220"/>
      <c r="T413" s="220"/>
      <c r="U413" s="220"/>
    </row>
    <row r="414" spans="5:21" s="2" customFormat="1" x14ac:dyDescent="0.25">
      <c r="E414" s="67"/>
      <c r="L414" s="220"/>
      <c r="M414" s="220"/>
      <c r="N414" s="220"/>
      <c r="O414" s="220"/>
      <c r="P414" s="220"/>
      <c r="Q414" s="220"/>
      <c r="R414" s="220"/>
      <c r="S414" s="220"/>
      <c r="T414" s="220"/>
      <c r="U414" s="220"/>
    </row>
    <row r="415" spans="5:21" s="2" customFormat="1" x14ac:dyDescent="0.25">
      <c r="E415" s="67"/>
      <c r="L415" s="220"/>
      <c r="M415" s="220"/>
      <c r="N415" s="220"/>
      <c r="O415" s="220"/>
      <c r="P415" s="220"/>
      <c r="Q415" s="220"/>
      <c r="R415" s="220"/>
      <c r="S415" s="220"/>
      <c r="T415" s="220"/>
      <c r="U415" s="220"/>
    </row>
    <row r="416" spans="5:21" s="2" customFormat="1" x14ac:dyDescent="0.25">
      <c r="E416" s="67"/>
      <c r="L416" s="220"/>
      <c r="M416" s="220"/>
      <c r="N416" s="220"/>
      <c r="O416" s="220"/>
      <c r="P416" s="220"/>
      <c r="Q416" s="220"/>
      <c r="R416" s="220"/>
      <c r="S416" s="220"/>
      <c r="T416" s="220"/>
      <c r="U416" s="220"/>
    </row>
    <row r="417" spans="5:21" s="2" customFormat="1" x14ac:dyDescent="0.25">
      <c r="E417" s="67"/>
      <c r="L417" s="220"/>
      <c r="M417" s="220"/>
      <c r="N417" s="220"/>
      <c r="O417" s="220"/>
      <c r="P417" s="220"/>
      <c r="Q417" s="220"/>
      <c r="R417" s="220"/>
      <c r="S417" s="220"/>
      <c r="T417" s="220"/>
      <c r="U417" s="220"/>
    </row>
    <row r="418" spans="5:21" s="2" customFormat="1" x14ac:dyDescent="0.25">
      <c r="E418" s="67"/>
      <c r="L418" s="220"/>
      <c r="M418" s="220"/>
      <c r="N418" s="220"/>
      <c r="O418" s="220"/>
      <c r="P418" s="220"/>
      <c r="Q418" s="220"/>
      <c r="R418" s="220"/>
      <c r="S418" s="220"/>
      <c r="T418" s="220"/>
      <c r="U418" s="220"/>
    </row>
    <row r="419" spans="5:21" s="2" customFormat="1" x14ac:dyDescent="0.25">
      <c r="E419" s="67"/>
      <c r="L419" s="220"/>
      <c r="M419" s="220"/>
      <c r="N419" s="220"/>
      <c r="O419" s="220"/>
      <c r="P419" s="220"/>
      <c r="Q419" s="220"/>
      <c r="R419" s="220"/>
      <c r="S419" s="220"/>
      <c r="T419" s="220"/>
      <c r="U419" s="220"/>
    </row>
    <row r="420" spans="5:21" s="2" customFormat="1" x14ac:dyDescent="0.25">
      <c r="E420" s="67"/>
      <c r="L420" s="220"/>
      <c r="M420" s="220"/>
      <c r="N420" s="220"/>
      <c r="O420" s="220"/>
      <c r="P420" s="220"/>
      <c r="Q420" s="220"/>
      <c r="R420" s="220"/>
      <c r="S420" s="220"/>
      <c r="T420" s="220"/>
      <c r="U420" s="220"/>
    </row>
    <row r="421" spans="5:21" s="2" customFormat="1" x14ac:dyDescent="0.25">
      <c r="E421" s="67"/>
      <c r="L421" s="220"/>
      <c r="M421" s="220"/>
      <c r="N421" s="220"/>
      <c r="O421" s="220"/>
      <c r="P421" s="220"/>
      <c r="Q421" s="220"/>
      <c r="R421" s="220"/>
      <c r="S421" s="220"/>
      <c r="T421" s="220"/>
      <c r="U421" s="220"/>
    </row>
    <row r="422" spans="5:21" s="2" customFormat="1" x14ac:dyDescent="0.25">
      <c r="E422" s="67"/>
      <c r="L422" s="220"/>
      <c r="M422" s="220"/>
      <c r="N422" s="220"/>
      <c r="O422" s="220"/>
      <c r="P422" s="220"/>
      <c r="Q422" s="220"/>
      <c r="R422" s="220"/>
      <c r="S422" s="220"/>
      <c r="T422" s="220"/>
      <c r="U422" s="220"/>
    </row>
    <row r="423" spans="5:21" s="2" customFormat="1" x14ac:dyDescent="0.25">
      <c r="E423" s="67"/>
      <c r="L423" s="220"/>
      <c r="M423" s="220"/>
      <c r="N423" s="220"/>
      <c r="O423" s="220"/>
      <c r="P423" s="220"/>
      <c r="Q423" s="220"/>
      <c r="R423" s="220"/>
      <c r="S423" s="220"/>
      <c r="T423" s="220"/>
      <c r="U423" s="220"/>
    </row>
    <row r="424" spans="5:21" s="2" customFormat="1" x14ac:dyDescent="0.25">
      <c r="E424" s="67"/>
      <c r="L424" s="220"/>
      <c r="M424" s="220"/>
      <c r="N424" s="220"/>
      <c r="O424" s="220"/>
      <c r="P424" s="220"/>
      <c r="Q424" s="220"/>
      <c r="R424" s="220"/>
      <c r="S424" s="220"/>
      <c r="T424" s="220"/>
      <c r="U424" s="220"/>
    </row>
    <row r="425" spans="5:21" s="2" customFormat="1" x14ac:dyDescent="0.25">
      <c r="E425" s="67"/>
      <c r="L425" s="220"/>
      <c r="M425" s="220"/>
      <c r="N425" s="220"/>
      <c r="O425" s="220"/>
      <c r="P425" s="220"/>
      <c r="Q425" s="220"/>
      <c r="R425" s="220"/>
      <c r="S425" s="220"/>
      <c r="T425" s="220"/>
      <c r="U425" s="220"/>
    </row>
    <row r="426" spans="5:21" s="2" customFormat="1" x14ac:dyDescent="0.25">
      <c r="E426" s="67"/>
      <c r="L426" s="220"/>
      <c r="M426" s="220"/>
      <c r="N426" s="220"/>
      <c r="O426" s="220"/>
      <c r="P426" s="220"/>
      <c r="Q426" s="220"/>
      <c r="R426" s="220"/>
      <c r="S426" s="220"/>
      <c r="T426" s="220"/>
      <c r="U426" s="220"/>
    </row>
    <row r="427" spans="5:21" s="2" customFormat="1" x14ac:dyDescent="0.25">
      <c r="E427" s="67"/>
      <c r="L427" s="220"/>
      <c r="M427" s="220"/>
      <c r="N427" s="220"/>
      <c r="O427" s="220"/>
      <c r="P427" s="220"/>
      <c r="Q427" s="220"/>
      <c r="R427" s="220"/>
      <c r="S427" s="220"/>
      <c r="T427" s="220"/>
      <c r="U427" s="220"/>
    </row>
    <row r="428" spans="5:21" s="2" customFormat="1" x14ac:dyDescent="0.25">
      <c r="E428" s="67"/>
      <c r="L428" s="220"/>
      <c r="M428" s="220"/>
      <c r="N428" s="220"/>
      <c r="O428" s="220"/>
      <c r="P428" s="220"/>
      <c r="Q428" s="220"/>
      <c r="R428" s="220"/>
      <c r="S428" s="220"/>
      <c r="T428" s="220"/>
      <c r="U428" s="220"/>
    </row>
    <row r="429" spans="5:21" s="2" customFormat="1" x14ac:dyDescent="0.25">
      <c r="E429" s="67"/>
      <c r="L429" s="220"/>
      <c r="M429" s="220"/>
      <c r="N429" s="220"/>
      <c r="O429" s="220"/>
      <c r="P429" s="220"/>
      <c r="Q429" s="220"/>
      <c r="R429" s="220"/>
      <c r="S429" s="220"/>
      <c r="T429" s="220"/>
      <c r="U429" s="220"/>
    </row>
    <row r="430" spans="5:21" s="2" customFormat="1" x14ac:dyDescent="0.25">
      <c r="E430" s="67"/>
      <c r="L430" s="220"/>
      <c r="M430" s="220"/>
      <c r="N430" s="220"/>
      <c r="O430" s="220"/>
      <c r="P430" s="220"/>
      <c r="Q430" s="220"/>
      <c r="R430" s="220"/>
      <c r="S430" s="220"/>
      <c r="T430" s="220"/>
      <c r="U430" s="220"/>
    </row>
    <row r="431" spans="5:21" s="2" customFormat="1" x14ac:dyDescent="0.25">
      <c r="E431" s="67"/>
      <c r="L431" s="220"/>
      <c r="M431" s="220"/>
      <c r="N431" s="220"/>
      <c r="O431" s="220"/>
      <c r="P431" s="220"/>
      <c r="Q431" s="220"/>
      <c r="R431" s="220"/>
      <c r="S431" s="220"/>
      <c r="T431" s="220"/>
      <c r="U431" s="220"/>
    </row>
    <row r="432" spans="5:21" s="2" customFormat="1" x14ac:dyDescent="0.25">
      <c r="E432" s="67"/>
      <c r="L432" s="220"/>
      <c r="M432" s="220"/>
      <c r="N432" s="220"/>
      <c r="O432" s="220"/>
      <c r="P432" s="220"/>
      <c r="Q432" s="220"/>
      <c r="R432" s="220"/>
      <c r="S432" s="220"/>
      <c r="T432" s="220"/>
      <c r="U432" s="220"/>
    </row>
    <row r="433" spans="5:21" s="2" customFormat="1" x14ac:dyDescent="0.25">
      <c r="E433" s="67"/>
      <c r="L433" s="220"/>
      <c r="M433" s="220"/>
      <c r="N433" s="220"/>
      <c r="O433" s="220"/>
      <c r="P433" s="220"/>
      <c r="Q433" s="220"/>
      <c r="R433" s="220"/>
      <c r="S433" s="220"/>
      <c r="T433" s="220"/>
      <c r="U433" s="220"/>
    </row>
    <row r="434" spans="5:21" s="2" customFormat="1" x14ac:dyDescent="0.25">
      <c r="E434" s="67"/>
      <c r="L434" s="220"/>
      <c r="M434" s="220"/>
      <c r="N434" s="220"/>
      <c r="O434" s="220"/>
      <c r="P434" s="220"/>
      <c r="Q434" s="220"/>
      <c r="R434" s="220"/>
      <c r="S434" s="220"/>
      <c r="T434" s="220"/>
      <c r="U434" s="220"/>
    </row>
    <row r="435" spans="5:21" s="2" customFormat="1" x14ac:dyDescent="0.25">
      <c r="E435" s="67"/>
      <c r="L435" s="220"/>
      <c r="M435" s="220"/>
      <c r="N435" s="220"/>
      <c r="O435" s="220"/>
      <c r="P435" s="220"/>
      <c r="Q435" s="220"/>
      <c r="R435" s="220"/>
      <c r="S435" s="220"/>
      <c r="T435" s="220"/>
      <c r="U435" s="220"/>
    </row>
    <row r="436" spans="5:21" s="2" customFormat="1" x14ac:dyDescent="0.25">
      <c r="E436" s="67"/>
      <c r="L436" s="220"/>
      <c r="M436" s="220"/>
      <c r="N436" s="220"/>
      <c r="O436" s="220"/>
      <c r="P436" s="220"/>
      <c r="Q436" s="220"/>
      <c r="R436" s="220"/>
      <c r="S436" s="220"/>
      <c r="T436" s="220"/>
      <c r="U436" s="220"/>
    </row>
    <row r="437" spans="5:21" s="2" customFormat="1" x14ac:dyDescent="0.25">
      <c r="E437" s="67"/>
      <c r="L437" s="220"/>
      <c r="M437" s="220"/>
      <c r="N437" s="220"/>
      <c r="O437" s="220"/>
      <c r="P437" s="220"/>
      <c r="Q437" s="220"/>
      <c r="R437" s="220"/>
      <c r="S437" s="220"/>
      <c r="T437" s="220"/>
      <c r="U437" s="220"/>
    </row>
    <row r="438" spans="5:21" s="2" customFormat="1" x14ac:dyDescent="0.25">
      <c r="E438" s="67"/>
      <c r="L438" s="220"/>
      <c r="M438" s="220"/>
      <c r="N438" s="220"/>
      <c r="O438" s="220"/>
      <c r="P438" s="220"/>
      <c r="Q438" s="220"/>
      <c r="R438" s="220"/>
      <c r="S438" s="220"/>
      <c r="T438" s="220"/>
      <c r="U438" s="220"/>
    </row>
    <row r="439" spans="5:21" s="2" customFormat="1" x14ac:dyDescent="0.25">
      <c r="E439" s="67"/>
      <c r="L439" s="220"/>
      <c r="M439" s="220"/>
      <c r="N439" s="220"/>
      <c r="O439" s="220"/>
      <c r="P439" s="220"/>
      <c r="Q439" s="220"/>
      <c r="R439" s="220"/>
      <c r="S439" s="220"/>
      <c r="T439" s="220"/>
      <c r="U439" s="220"/>
    </row>
    <row r="440" spans="5:21" s="2" customFormat="1" x14ac:dyDescent="0.25">
      <c r="E440" s="67"/>
      <c r="L440" s="220"/>
      <c r="M440" s="220"/>
      <c r="N440" s="220"/>
      <c r="O440" s="220"/>
      <c r="P440" s="220"/>
      <c r="Q440" s="220"/>
      <c r="R440" s="220"/>
      <c r="S440" s="220"/>
      <c r="T440" s="220"/>
      <c r="U440" s="220"/>
    </row>
    <row r="441" spans="5:21" s="2" customFormat="1" x14ac:dyDescent="0.25">
      <c r="E441" s="67"/>
      <c r="L441" s="220"/>
      <c r="M441" s="220"/>
      <c r="N441" s="220"/>
      <c r="O441" s="220"/>
      <c r="P441" s="220"/>
      <c r="Q441" s="220"/>
      <c r="R441" s="220"/>
      <c r="S441" s="220"/>
      <c r="T441" s="220"/>
      <c r="U441" s="220"/>
    </row>
    <row r="442" spans="5:21" s="2" customFormat="1" x14ac:dyDescent="0.25">
      <c r="E442" s="67"/>
      <c r="L442" s="220"/>
      <c r="M442" s="220"/>
      <c r="N442" s="220"/>
      <c r="O442" s="220"/>
      <c r="P442" s="220"/>
      <c r="Q442" s="220"/>
      <c r="R442" s="220"/>
      <c r="S442" s="220"/>
      <c r="T442" s="220"/>
      <c r="U442" s="220"/>
    </row>
    <row r="443" spans="5:21" s="2" customFormat="1" x14ac:dyDescent="0.25">
      <c r="E443" s="67"/>
      <c r="L443" s="220"/>
      <c r="M443" s="220"/>
      <c r="N443" s="220"/>
      <c r="O443" s="220"/>
      <c r="P443" s="220"/>
      <c r="Q443" s="220"/>
      <c r="R443" s="220"/>
      <c r="S443" s="220"/>
      <c r="T443" s="220"/>
      <c r="U443" s="220"/>
    </row>
    <row r="444" spans="5:21" s="2" customFormat="1" x14ac:dyDescent="0.25">
      <c r="E444" s="67"/>
      <c r="L444" s="220"/>
      <c r="M444" s="220"/>
      <c r="N444" s="220"/>
      <c r="O444" s="220"/>
      <c r="P444" s="220"/>
      <c r="Q444" s="220"/>
      <c r="R444" s="220"/>
      <c r="S444" s="220"/>
      <c r="T444" s="220"/>
      <c r="U444" s="220"/>
    </row>
    <row r="445" spans="5:21" s="2" customFormat="1" x14ac:dyDescent="0.25">
      <c r="E445" s="67"/>
      <c r="L445" s="220"/>
      <c r="M445" s="220"/>
      <c r="N445" s="220"/>
      <c r="O445" s="220"/>
      <c r="P445" s="220"/>
      <c r="Q445" s="220"/>
      <c r="R445" s="220"/>
      <c r="S445" s="220"/>
      <c r="T445" s="220"/>
      <c r="U445" s="220"/>
    </row>
    <row r="446" spans="5:21" s="2" customFormat="1" x14ac:dyDescent="0.25">
      <c r="E446" s="67"/>
      <c r="L446" s="220"/>
      <c r="M446" s="220"/>
      <c r="N446" s="220"/>
      <c r="O446" s="220"/>
      <c r="P446" s="220"/>
      <c r="Q446" s="220"/>
      <c r="R446" s="220"/>
      <c r="S446" s="220"/>
      <c r="T446" s="220"/>
      <c r="U446" s="220"/>
    </row>
    <row r="447" spans="5:21" s="2" customFormat="1" x14ac:dyDescent="0.25">
      <c r="E447" s="67"/>
      <c r="L447" s="220"/>
      <c r="M447" s="220"/>
      <c r="N447" s="220"/>
      <c r="O447" s="220"/>
      <c r="P447" s="220"/>
      <c r="Q447" s="220"/>
      <c r="R447" s="220"/>
      <c r="S447" s="220"/>
      <c r="T447" s="220"/>
      <c r="U447" s="220"/>
    </row>
    <row r="448" spans="5:21" s="2" customFormat="1" x14ac:dyDescent="0.25">
      <c r="E448" s="67"/>
      <c r="L448" s="220"/>
      <c r="M448" s="220"/>
      <c r="N448" s="220"/>
      <c r="O448" s="220"/>
      <c r="P448" s="220"/>
      <c r="Q448" s="220"/>
      <c r="R448" s="220"/>
      <c r="S448" s="220"/>
      <c r="T448" s="220"/>
      <c r="U448" s="220"/>
    </row>
    <row r="449" spans="5:21" s="2" customFormat="1" x14ac:dyDescent="0.25">
      <c r="E449" s="67"/>
      <c r="L449" s="220"/>
      <c r="M449" s="220"/>
      <c r="N449" s="220"/>
      <c r="O449" s="220"/>
      <c r="P449" s="220"/>
      <c r="Q449" s="220"/>
      <c r="R449" s="220"/>
      <c r="S449" s="220"/>
      <c r="T449" s="220"/>
      <c r="U449" s="220"/>
    </row>
    <row r="450" spans="5:21" s="2" customFormat="1" x14ac:dyDescent="0.25">
      <c r="E450" s="67"/>
      <c r="L450" s="220"/>
      <c r="M450" s="220"/>
      <c r="N450" s="220"/>
      <c r="O450" s="220"/>
      <c r="P450" s="220"/>
      <c r="Q450" s="220"/>
      <c r="R450" s="220"/>
      <c r="S450" s="220"/>
      <c r="T450" s="220"/>
      <c r="U450" s="220"/>
    </row>
    <row r="451" spans="5:21" s="2" customFormat="1" x14ac:dyDescent="0.25">
      <c r="E451" s="67"/>
      <c r="L451" s="220"/>
      <c r="M451" s="220"/>
      <c r="N451" s="220"/>
      <c r="O451" s="220"/>
      <c r="P451" s="220"/>
      <c r="Q451" s="220"/>
      <c r="R451" s="220"/>
      <c r="S451" s="220"/>
      <c r="T451" s="220"/>
      <c r="U451" s="220"/>
    </row>
    <row r="452" spans="5:21" s="2" customFormat="1" x14ac:dyDescent="0.25">
      <c r="E452" s="67"/>
      <c r="L452" s="220"/>
      <c r="M452" s="220"/>
      <c r="N452" s="220"/>
      <c r="O452" s="220"/>
      <c r="P452" s="220"/>
      <c r="Q452" s="220"/>
      <c r="R452" s="220"/>
      <c r="S452" s="220"/>
      <c r="T452" s="220"/>
      <c r="U452" s="220"/>
    </row>
    <row r="453" spans="5:21" s="2" customFormat="1" x14ac:dyDescent="0.25">
      <c r="E453" s="67"/>
      <c r="L453" s="220"/>
      <c r="M453" s="220"/>
      <c r="N453" s="220"/>
      <c r="O453" s="220"/>
      <c r="P453" s="220"/>
      <c r="Q453" s="220"/>
      <c r="R453" s="220"/>
      <c r="S453" s="220"/>
      <c r="T453" s="220"/>
      <c r="U453" s="220"/>
    </row>
    <row r="454" spans="5:21" s="2" customFormat="1" x14ac:dyDescent="0.25">
      <c r="E454" s="67"/>
      <c r="L454" s="220"/>
      <c r="M454" s="220"/>
      <c r="N454" s="220"/>
      <c r="O454" s="220"/>
      <c r="P454" s="220"/>
      <c r="Q454" s="220"/>
      <c r="R454" s="220"/>
      <c r="S454" s="220"/>
      <c r="T454" s="220"/>
      <c r="U454" s="220"/>
    </row>
    <row r="455" spans="5:21" s="2" customFormat="1" x14ac:dyDescent="0.25">
      <c r="E455" s="67"/>
      <c r="L455" s="220"/>
      <c r="M455" s="220"/>
      <c r="N455" s="220"/>
      <c r="O455" s="220"/>
      <c r="P455" s="220"/>
      <c r="Q455" s="220"/>
      <c r="R455" s="220"/>
      <c r="S455" s="220"/>
      <c r="T455" s="220"/>
      <c r="U455" s="220"/>
    </row>
    <row r="456" spans="5:21" s="2" customFormat="1" x14ac:dyDescent="0.25">
      <c r="E456" s="67"/>
      <c r="L456" s="220"/>
      <c r="M456" s="220"/>
      <c r="N456" s="220"/>
      <c r="O456" s="220"/>
      <c r="P456" s="220"/>
      <c r="Q456" s="220"/>
      <c r="R456" s="220"/>
      <c r="S456" s="220"/>
      <c r="T456" s="220"/>
      <c r="U456" s="220"/>
    </row>
    <row r="457" spans="5:21" s="2" customFormat="1" x14ac:dyDescent="0.25">
      <c r="E457" s="67"/>
      <c r="L457" s="220"/>
      <c r="M457" s="220"/>
      <c r="N457" s="220"/>
      <c r="O457" s="220"/>
      <c r="P457" s="220"/>
      <c r="Q457" s="220"/>
      <c r="R457" s="220"/>
      <c r="S457" s="220"/>
      <c r="T457" s="220"/>
      <c r="U457" s="220"/>
    </row>
    <row r="458" spans="5:21" s="2" customFormat="1" x14ac:dyDescent="0.25">
      <c r="E458" s="67"/>
      <c r="L458" s="220"/>
      <c r="M458" s="220"/>
      <c r="N458" s="220"/>
      <c r="O458" s="220"/>
      <c r="P458" s="220"/>
      <c r="Q458" s="220"/>
      <c r="R458" s="220"/>
      <c r="S458" s="220"/>
      <c r="T458" s="220"/>
      <c r="U458" s="220"/>
    </row>
    <row r="459" spans="5:21" s="2" customFormat="1" x14ac:dyDescent="0.25">
      <c r="E459" s="67"/>
      <c r="L459" s="220"/>
      <c r="M459" s="220"/>
      <c r="N459" s="220"/>
      <c r="O459" s="220"/>
      <c r="P459" s="220"/>
      <c r="Q459" s="220"/>
      <c r="R459" s="220"/>
      <c r="S459" s="220"/>
      <c r="T459" s="220"/>
      <c r="U459" s="220"/>
    </row>
    <row r="460" spans="5:21" s="2" customFormat="1" x14ac:dyDescent="0.25">
      <c r="E460" s="67"/>
      <c r="L460" s="220"/>
      <c r="M460" s="220"/>
      <c r="N460" s="220"/>
      <c r="O460" s="220"/>
      <c r="P460" s="220"/>
      <c r="Q460" s="220"/>
      <c r="R460" s="220"/>
      <c r="S460" s="220"/>
      <c r="T460" s="220"/>
      <c r="U460" s="220"/>
    </row>
    <row r="461" spans="5:21" s="2" customFormat="1" x14ac:dyDescent="0.25">
      <c r="E461" s="67"/>
      <c r="L461" s="220"/>
      <c r="M461" s="220"/>
      <c r="N461" s="220"/>
      <c r="O461" s="220"/>
      <c r="P461" s="220"/>
      <c r="Q461" s="220"/>
      <c r="R461" s="220"/>
      <c r="S461" s="220"/>
      <c r="T461" s="220"/>
      <c r="U461" s="220"/>
    </row>
    <row r="462" spans="5:21" s="2" customFormat="1" x14ac:dyDescent="0.25">
      <c r="E462" s="67"/>
      <c r="L462" s="220"/>
      <c r="M462" s="220"/>
      <c r="N462" s="220"/>
      <c r="O462" s="220"/>
      <c r="P462" s="220"/>
      <c r="Q462" s="220"/>
      <c r="R462" s="220"/>
      <c r="S462" s="220"/>
      <c r="T462" s="220"/>
      <c r="U462" s="220"/>
    </row>
    <row r="463" spans="5:21" s="2" customFormat="1" x14ac:dyDescent="0.25">
      <c r="E463" s="67"/>
      <c r="L463" s="220"/>
      <c r="M463" s="220"/>
      <c r="N463" s="220"/>
      <c r="O463" s="220"/>
      <c r="P463" s="220"/>
      <c r="Q463" s="220"/>
      <c r="R463" s="220"/>
      <c r="S463" s="220"/>
      <c r="T463" s="220"/>
      <c r="U463" s="220"/>
    </row>
    <row r="464" spans="5:21" s="2" customFormat="1" x14ac:dyDescent="0.25">
      <c r="E464" s="67"/>
      <c r="L464" s="220"/>
      <c r="M464" s="220"/>
      <c r="N464" s="220"/>
      <c r="O464" s="220"/>
      <c r="P464" s="220"/>
      <c r="Q464" s="220"/>
      <c r="R464" s="220"/>
      <c r="S464" s="220"/>
      <c r="T464" s="220"/>
      <c r="U464" s="220"/>
    </row>
    <row r="465" spans="5:21" s="2" customFormat="1" x14ac:dyDescent="0.25">
      <c r="E465" s="67"/>
      <c r="L465" s="220"/>
      <c r="M465" s="220"/>
      <c r="N465" s="220"/>
      <c r="O465" s="220"/>
      <c r="P465" s="220"/>
      <c r="Q465" s="220"/>
      <c r="R465" s="220"/>
      <c r="S465" s="220"/>
      <c r="T465" s="220"/>
      <c r="U465" s="220"/>
    </row>
    <row r="466" spans="5:21" s="2" customFormat="1" x14ac:dyDescent="0.25">
      <c r="E466" s="67"/>
      <c r="L466" s="220"/>
      <c r="M466" s="220"/>
      <c r="N466" s="220"/>
      <c r="O466" s="220"/>
      <c r="P466" s="220"/>
      <c r="Q466" s="220"/>
      <c r="R466" s="220"/>
      <c r="S466" s="220"/>
      <c r="T466" s="220"/>
      <c r="U466" s="220"/>
    </row>
    <row r="467" spans="5:21" s="2" customFormat="1" x14ac:dyDescent="0.25">
      <c r="E467" s="67"/>
      <c r="L467" s="220"/>
      <c r="M467" s="220"/>
      <c r="N467" s="220"/>
      <c r="O467" s="220"/>
      <c r="P467" s="220"/>
      <c r="Q467" s="220"/>
      <c r="R467" s="220"/>
      <c r="S467" s="220"/>
      <c r="T467" s="220"/>
      <c r="U467" s="220"/>
    </row>
    <row r="468" spans="5:21" s="2" customFormat="1" x14ac:dyDescent="0.25">
      <c r="E468" s="67"/>
      <c r="L468" s="220"/>
      <c r="M468" s="220"/>
      <c r="N468" s="220"/>
      <c r="O468" s="220"/>
      <c r="P468" s="220"/>
      <c r="Q468" s="220"/>
      <c r="R468" s="220"/>
      <c r="S468" s="220"/>
      <c r="T468" s="220"/>
      <c r="U468" s="220"/>
    </row>
    <row r="469" spans="5:21" s="2" customFormat="1" x14ac:dyDescent="0.25">
      <c r="E469" s="67"/>
      <c r="L469" s="220"/>
      <c r="M469" s="220"/>
      <c r="N469" s="220"/>
      <c r="O469" s="220"/>
      <c r="P469" s="220"/>
      <c r="Q469" s="220"/>
      <c r="R469" s="220"/>
      <c r="S469" s="220"/>
      <c r="T469" s="220"/>
      <c r="U469" s="220"/>
    </row>
    <row r="470" spans="5:21" s="2" customFormat="1" x14ac:dyDescent="0.25">
      <c r="E470" s="67"/>
      <c r="L470" s="220"/>
      <c r="M470" s="220"/>
      <c r="N470" s="220"/>
      <c r="O470" s="220"/>
      <c r="P470" s="220"/>
      <c r="Q470" s="220"/>
      <c r="R470" s="220"/>
      <c r="S470" s="220"/>
      <c r="T470" s="220"/>
      <c r="U470" s="220"/>
    </row>
    <row r="471" spans="5:21" s="2" customFormat="1" x14ac:dyDescent="0.25">
      <c r="E471" s="67"/>
      <c r="L471" s="220"/>
      <c r="M471" s="220"/>
      <c r="N471" s="220"/>
      <c r="O471" s="220"/>
      <c r="P471" s="220"/>
      <c r="Q471" s="220"/>
      <c r="R471" s="220"/>
      <c r="S471" s="220"/>
      <c r="T471" s="220"/>
      <c r="U471" s="220"/>
    </row>
    <row r="472" spans="5:21" s="2" customFormat="1" x14ac:dyDescent="0.25">
      <c r="E472" s="67"/>
      <c r="L472" s="220"/>
      <c r="M472" s="220"/>
      <c r="N472" s="220"/>
      <c r="O472" s="220"/>
      <c r="P472" s="220"/>
      <c r="Q472" s="220"/>
      <c r="R472" s="220"/>
      <c r="S472" s="220"/>
      <c r="T472" s="220"/>
      <c r="U472" s="220"/>
    </row>
    <row r="473" spans="5:21" s="2" customFormat="1" x14ac:dyDescent="0.25">
      <c r="E473" s="67"/>
      <c r="L473" s="220"/>
      <c r="M473" s="220"/>
      <c r="N473" s="220"/>
      <c r="O473" s="220"/>
      <c r="P473" s="220"/>
      <c r="Q473" s="220"/>
      <c r="R473" s="220"/>
      <c r="S473" s="220"/>
      <c r="T473" s="220"/>
      <c r="U473" s="220"/>
    </row>
    <row r="474" spans="5:21" s="2" customFormat="1" x14ac:dyDescent="0.25">
      <c r="E474" s="67"/>
      <c r="L474" s="220"/>
      <c r="M474" s="220"/>
      <c r="N474" s="220"/>
      <c r="O474" s="220"/>
      <c r="P474" s="220"/>
      <c r="Q474" s="220"/>
      <c r="R474" s="220"/>
      <c r="S474" s="220"/>
      <c r="T474" s="220"/>
      <c r="U474" s="220"/>
    </row>
    <row r="475" spans="5:21" s="2" customFormat="1" x14ac:dyDescent="0.25">
      <c r="E475" s="67"/>
      <c r="L475" s="220"/>
      <c r="M475" s="220"/>
      <c r="N475" s="220"/>
      <c r="O475" s="220"/>
      <c r="P475" s="220"/>
      <c r="Q475" s="220"/>
      <c r="R475" s="220"/>
      <c r="S475" s="220"/>
      <c r="T475" s="220"/>
      <c r="U475" s="220"/>
    </row>
    <row r="476" spans="5:21" s="2" customFormat="1" x14ac:dyDescent="0.25">
      <c r="E476" s="67"/>
      <c r="L476" s="220"/>
      <c r="M476" s="220"/>
      <c r="N476" s="220"/>
      <c r="O476" s="220"/>
      <c r="P476" s="220"/>
      <c r="Q476" s="220"/>
      <c r="R476" s="220"/>
      <c r="S476" s="220"/>
      <c r="T476" s="220"/>
      <c r="U476" s="220"/>
    </row>
    <row r="477" spans="5:21" s="2" customFormat="1" x14ac:dyDescent="0.25">
      <c r="E477" s="67"/>
      <c r="L477" s="220"/>
      <c r="M477" s="220"/>
      <c r="N477" s="220"/>
      <c r="O477" s="220"/>
      <c r="P477" s="220"/>
      <c r="Q477" s="220"/>
      <c r="R477" s="220"/>
      <c r="S477" s="220"/>
      <c r="T477" s="220"/>
      <c r="U477" s="220"/>
    </row>
    <row r="478" spans="5:21" s="2" customFormat="1" x14ac:dyDescent="0.25">
      <c r="E478" s="67"/>
      <c r="L478" s="220"/>
      <c r="M478" s="220"/>
      <c r="N478" s="220"/>
      <c r="O478" s="220"/>
      <c r="P478" s="220"/>
      <c r="Q478" s="220"/>
      <c r="R478" s="220"/>
      <c r="S478" s="220"/>
      <c r="T478" s="220"/>
      <c r="U478" s="220"/>
    </row>
    <row r="479" spans="5:21" s="2" customFormat="1" x14ac:dyDescent="0.25">
      <c r="E479" s="67"/>
      <c r="L479" s="220"/>
      <c r="M479" s="220"/>
      <c r="N479" s="220"/>
      <c r="O479" s="220"/>
      <c r="P479" s="220"/>
      <c r="Q479" s="220"/>
      <c r="R479" s="220"/>
      <c r="S479" s="220"/>
      <c r="T479" s="220"/>
      <c r="U479" s="220"/>
    </row>
    <row r="480" spans="5:21" s="2" customFormat="1" x14ac:dyDescent="0.25">
      <c r="E480" s="67"/>
      <c r="L480" s="220"/>
      <c r="M480" s="220"/>
      <c r="N480" s="220"/>
      <c r="O480" s="220"/>
      <c r="P480" s="220"/>
      <c r="Q480" s="220"/>
      <c r="R480" s="220"/>
      <c r="S480" s="220"/>
      <c r="T480" s="220"/>
      <c r="U480" s="220"/>
    </row>
    <row r="481" spans="5:21" s="2" customFormat="1" x14ac:dyDescent="0.25">
      <c r="E481" s="67"/>
      <c r="L481" s="220"/>
      <c r="M481" s="220"/>
      <c r="N481" s="220"/>
      <c r="O481" s="220"/>
      <c r="P481" s="220"/>
      <c r="Q481" s="220"/>
      <c r="R481" s="220"/>
      <c r="S481" s="220"/>
      <c r="T481" s="220"/>
      <c r="U481" s="220"/>
    </row>
    <row r="482" spans="5:21" s="2" customFormat="1" x14ac:dyDescent="0.25">
      <c r="E482" s="67"/>
      <c r="L482" s="220"/>
      <c r="M482" s="220"/>
      <c r="N482" s="220"/>
      <c r="O482" s="220"/>
      <c r="P482" s="220"/>
      <c r="Q482" s="220"/>
      <c r="R482" s="220"/>
      <c r="S482" s="220"/>
      <c r="T482" s="220"/>
      <c r="U482" s="220"/>
    </row>
    <row r="483" spans="5:21" s="2" customFormat="1" x14ac:dyDescent="0.25">
      <c r="E483" s="67"/>
      <c r="L483" s="220"/>
      <c r="M483" s="220"/>
      <c r="N483" s="220"/>
      <c r="O483" s="220"/>
      <c r="P483" s="220"/>
      <c r="Q483" s="220"/>
      <c r="R483" s="220"/>
      <c r="S483" s="220"/>
      <c r="T483" s="220"/>
      <c r="U483" s="220"/>
    </row>
    <row r="484" spans="5:21" s="2" customFormat="1" x14ac:dyDescent="0.25">
      <c r="E484" s="67"/>
      <c r="L484" s="220"/>
      <c r="M484" s="220"/>
      <c r="N484" s="220"/>
      <c r="O484" s="220"/>
      <c r="P484" s="220"/>
      <c r="Q484" s="220"/>
      <c r="R484" s="220"/>
      <c r="S484" s="220"/>
      <c r="T484" s="220"/>
      <c r="U484" s="220"/>
    </row>
    <row r="485" spans="5:21" s="2" customFormat="1" x14ac:dyDescent="0.25">
      <c r="E485" s="67"/>
      <c r="L485" s="220"/>
      <c r="M485" s="220"/>
      <c r="N485" s="220"/>
      <c r="O485" s="220"/>
      <c r="P485" s="220"/>
      <c r="Q485" s="220"/>
      <c r="R485" s="220"/>
      <c r="S485" s="220"/>
      <c r="T485" s="220"/>
      <c r="U485" s="220"/>
    </row>
    <row r="486" spans="5:21" s="2" customFormat="1" x14ac:dyDescent="0.25">
      <c r="E486" s="67"/>
      <c r="L486" s="220"/>
      <c r="M486" s="220"/>
      <c r="N486" s="220"/>
      <c r="O486" s="220"/>
      <c r="P486" s="220"/>
      <c r="Q486" s="220"/>
      <c r="R486" s="220"/>
      <c r="S486" s="220"/>
      <c r="T486" s="220"/>
      <c r="U486" s="220"/>
    </row>
    <row r="487" spans="5:21" s="2" customFormat="1" x14ac:dyDescent="0.25">
      <c r="E487" s="67"/>
      <c r="L487" s="220"/>
      <c r="M487" s="220"/>
      <c r="N487" s="220"/>
      <c r="O487" s="220"/>
      <c r="P487" s="220"/>
      <c r="Q487" s="220"/>
      <c r="R487" s="220"/>
      <c r="S487" s="220"/>
      <c r="T487" s="220"/>
      <c r="U487" s="220"/>
    </row>
    <row r="488" spans="5:21" s="2" customFormat="1" x14ac:dyDescent="0.25">
      <c r="E488" s="67"/>
      <c r="L488" s="220"/>
      <c r="M488" s="220"/>
      <c r="N488" s="220"/>
      <c r="O488" s="220"/>
      <c r="P488" s="220"/>
      <c r="Q488" s="220"/>
      <c r="R488" s="220"/>
      <c r="S488" s="220"/>
      <c r="T488" s="220"/>
      <c r="U488" s="220"/>
    </row>
    <row r="489" spans="5:21" s="2" customFormat="1" x14ac:dyDescent="0.25">
      <c r="E489" s="67"/>
      <c r="L489" s="220"/>
      <c r="M489" s="220"/>
      <c r="N489" s="220"/>
      <c r="O489" s="220"/>
      <c r="P489" s="220"/>
      <c r="Q489" s="220"/>
      <c r="R489" s="220"/>
      <c r="S489" s="220"/>
      <c r="T489" s="220"/>
      <c r="U489" s="220"/>
    </row>
    <row r="490" spans="5:21" s="2" customFormat="1" x14ac:dyDescent="0.25">
      <c r="E490" s="67"/>
      <c r="L490" s="220"/>
      <c r="M490" s="220"/>
      <c r="N490" s="220"/>
      <c r="O490" s="220"/>
      <c r="P490" s="220"/>
      <c r="Q490" s="220"/>
      <c r="R490" s="220"/>
      <c r="S490" s="220"/>
      <c r="T490" s="220"/>
      <c r="U490" s="220"/>
    </row>
    <row r="491" spans="5:21" s="2" customFormat="1" x14ac:dyDescent="0.25">
      <c r="E491" s="67"/>
      <c r="L491" s="220"/>
      <c r="M491" s="220"/>
      <c r="N491" s="220"/>
      <c r="O491" s="220"/>
      <c r="P491" s="220"/>
      <c r="Q491" s="220"/>
      <c r="R491" s="220"/>
      <c r="S491" s="220"/>
      <c r="T491" s="220"/>
      <c r="U491" s="220"/>
    </row>
    <row r="492" spans="5:21" s="2" customFormat="1" x14ac:dyDescent="0.25">
      <c r="E492" s="67"/>
      <c r="L492" s="220"/>
      <c r="M492" s="220"/>
      <c r="N492" s="220"/>
      <c r="O492" s="220"/>
      <c r="P492" s="220"/>
      <c r="Q492" s="220"/>
      <c r="R492" s="220"/>
      <c r="S492" s="220"/>
      <c r="T492" s="220"/>
      <c r="U492" s="220"/>
    </row>
    <row r="493" spans="5:21" s="2" customFormat="1" x14ac:dyDescent="0.25">
      <c r="E493" s="67"/>
      <c r="L493" s="220"/>
      <c r="M493" s="220"/>
      <c r="N493" s="220"/>
      <c r="O493" s="220"/>
      <c r="P493" s="220"/>
      <c r="Q493" s="220"/>
      <c r="R493" s="220"/>
      <c r="S493" s="220"/>
      <c r="T493" s="220"/>
      <c r="U493" s="220"/>
    </row>
    <row r="494" spans="5:21" s="2" customFormat="1" x14ac:dyDescent="0.25">
      <c r="E494" s="67"/>
      <c r="L494" s="220"/>
      <c r="M494" s="220"/>
      <c r="N494" s="220"/>
      <c r="O494" s="220"/>
      <c r="P494" s="220"/>
      <c r="Q494" s="220"/>
      <c r="R494" s="220"/>
      <c r="S494" s="220"/>
      <c r="T494" s="220"/>
      <c r="U494" s="220"/>
    </row>
    <row r="495" spans="5:21" s="2" customFormat="1" x14ac:dyDescent="0.25">
      <c r="E495" s="67"/>
      <c r="L495" s="220"/>
      <c r="M495" s="220"/>
      <c r="N495" s="220"/>
      <c r="O495" s="220"/>
      <c r="P495" s="220"/>
      <c r="Q495" s="220"/>
      <c r="R495" s="220"/>
      <c r="S495" s="220"/>
      <c r="T495" s="220"/>
      <c r="U495" s="220"/>
    </row>
    <row r="496" spans="5:21" s="2" customFormat="1" x14ac:dyDescent="0.25">
      <c r="E496" s="67"/>
      <c r="L496" s="220"/>
      <c r="M496" s="220"/>
      <c r="N496" s="220"/>
      <c r="O496" s="220"/>
      <c r="P496" s="220"/>
      <c r="Q496" s="220"/>
      <c r="R496" s="220"/>
      <c r="S496" s="220"/>
      <c r="T496" s="220"/>
      <c r="U496" s="220"/>
    </row>
    <row r="497" spans="5:21" s="2" customFormat="1" x14ac:dyDescent="0.25">
      <c r="E497" s="67"/>
      <c r="L497" s="220"/>
      <c r="M497" s="220"/>
      <c r="N497" s="220"/>
      <c r="O497" s="220"/>
      <c r="P497" s="220"/>
      <c r="Q497" s="220"/>
      <c r="R497" s="220"/>
      <c r="S497" s="220"/>
      <c r="T497" s="220"/>
      <c r="U497" s="220"/>
    </row>
    <row r="498" spans="5:21" s="2" customFormat="1" x14ac:dyDescent="0.25">
      <c r="E498" s="67"/>
      <c r="L498" s="220"/>
      <c r="M498" s="220"/>
      <c r="N498" s="220"/>
      <c r="O498" s="220"/>
      <c r="P498" s="220"/>
      <c r="Q498" s="220"/>
      <c r="R498" s="220"/>
      <c r="S498" s="220"/>
      <c r="T498" s="220"/>
      <c r="U498" s="220"/>
    </row>
    <row r="499" spans="5:21" s="2" customFormat="1" x14ac:dyDescent="0.25">
      <c r="E499" s="67"/>
      <c r="L499" s="220"/>
      <c r="M499" s="220"/>
      <c r="N499" s="220"/>
      <c r="O499" s="220"/>
      <c r="P499" s="220"/>
      <c r="Q499" s="220"/>
      <c r="R499" s="220"/>
      <c r="S499" s="220"/>
      <c r="T499" s="220"/>
      <c r="U499" s="220"/>
    </row>
    <row r="500" spans="5:21" s="2" customFormat="1" x14ac:dyDescent="0.25">
      <c r="E500" s="67"/>
      <c r="L500" s="220"/>
      <c r="M500" s="220"/>
      <c r="N500" s="220"/>
      <c r="O500" s="220"/>
      <c r="P500" s="220"/>
      <c r="Q500" s="220"/>
      <c r="R500" s="220"/>
      <c r="S500" s="220"/>
      <c r="T500" s="220"/>
      <c r="U500" s="220"/>
    </row>
    <row r="501" spans="5:21" s="2" customFormat="1" x14ac:dyDescent="0.25">
      <c r="E501" s="67"/>
      <c r="L501" s="220"/>
      <c r="M501" s="220"/>
      <c r="N501" s="220"/>
      <c r="O501" s="220"/>
      <c r="P501" s="220"/>
      <c r="Q501" s="220"/>
      <c r="R501" s="220"/>
      <c r="S501" s="220"/>
      <c r="T501" s="220"/>
      <c r="U501" s="220"/>
    </row>
    <row r="502" spans="5:21" s="2" customFormat="1" x14ac:dyDescent="0.25">
      <c r="E502" s="67"/>
      <c r="L502" s="220"/>
      <c r="M502" s="220"/>
      <c r="N502" s="220"/>
      <c r="O502" s="220"/>
      <c r="P502" s="220"/>
      <c r="Q502" s="220"/>
      <c r="R502" s="220"/>
      <c r="S502" s="220"/>
      <c r="T502" s="220"/>
      <c r="U502" s="220"/>
    </row>
    <row r="503" spans="5:21" s="2" customFormat="1" x14ac:dyDescent="0.25">
      <c r="E503" s="67"/>
      <c r="L503" s="220"/>
      <c r="M503" s="220"/>
      <c r="N503" s="220"/>
      <c r="O503" s="220"/>
      <c r="P503" s="220"/>
      <c r="Q503" s="220"/>
      <c r="R503" s="220"/>
      <c r="S503" s="220"/>
      <c r="T503" s="220"/>
      <c r="U503" s="220"/>
    </row>
    <row r="504" spans="5:21" s="2" customFormat="1" x14ac:dyDescent="0.25">
      <c r="E504" s="67"/>
      <c r="L504" s="220"/>
      <c r="M504" s="220"/>
      <c r="N504" s="220"/>
      <c r="O504" s="220"/>
      <c r="P504" s="220"/>
      <c r="Q504" s="220"/>
      <c r="R504" s="220"/>
      <c r="S504" s="220"/>
      <c r="T504" s="220"/>
      <c r="U504" s="220"/>
    </row>
    <row r="505" spans="5:21" s="2" customFormat="1" x14ac:dyDescent="0.25">
      <c r="E505" s="67"/>
      <c r="L505" s="220"/>
      <c r="M505" s="220"/>
      <c r="N505" s="220"/>
      <c r="O505" s="220"/>
      <c r="P505" s="220"/>
      <c r="Q505" s="220"/>
      <c r="R505" s="220"/>
      <c r="S505" s="220"/>
      <c r="T505" s="220"/>
      <c r="U505" s="220"/>
    </row>
    <row r="506" spans="5:21" s="2" customFormat="1" x14ac:dyDescent="0.25">
      <c r="E506" s="67"/>
      <c r="L506" s="220"/>
      <c r="M506" s="220"/>
      <c r="N506" s="220"/>
      <c r="O506" s="220"/>
      <c r="P506" s="220"/>
      <c r="Q506" s="220"/>
      <c r="R506" s="220"/>
      <c r="S506" s="220"/>
      <c r="T506" s="220"/>
      <c r="U506" s="220"/>
    </row>
    <row r="507" spans="5:21" s="2" customFormat="1" x14ac:dyDescent="0.25">
      <c r="E507" s="67"/>
      <c r="L507" s="220"/>
      <c r="M507" s="220"/>
      <c r="N507" s="220"/>
      <c r="O507" s="220"/>
      <c r="P507" s="220"/>
      <c r="Q507" s="220"/>
      <c r="R507" s="220"/>
      <c r="S507" s="220"/>
      <c r="T507" s="220"/>
      <c r="U507" s="220"/>
    </row>
    <row r="508" spans="5:21" s="2" customFormat="1" x14ac:dyDescent="0.25">
      <c r="E508" s="67"/>
      <c r="L508" s="220"/>
      <c r="M508" s="220"/>
      <c r="N508" s="220"/>
      <c r="O508" s="220"/>
      <c r="P508" s="220"/>
      <c r="Q508" s="220"/>
      <c r="R508" s="220"/>
      <c r="S508" s="220"/>
      <c r="T508" s="220"/>
      <c r="U508" s="220"/>
    </row>
    <row r="509" spans="5:21" s="2" customFormat="1" x14ac:dyDescent="0.25">
      <c r="E509" s="67"/>
      <c r="L509" s="220"/>
      <c r="M509" s="220"/>
      <c r="N509" s="220"/>
      <c r="O509" s="220"/>
      <c r="P509" s="220"/>
      <c r="Q509" s="220"/>
      <c r="R509" s="220"/>
      <c r="S509" s="220"/>
      <c r="T509" s="220"/>
      <c r="U509" s="220"/>
    </row>
    <row r="510" spans="5:21" s="2" customFormat="1" x14ac:dyDescent="0.25">
      <c r="E510" s="67"/>
      <c r="L510" s="220"/>
      <c r="M510" s="220"/>
      <c r="N510" s="220"/>
      <c r="O510" s="220"/>
      <c r="P510" s="220"/>
      <c r="Q510" s="220"/>
      <c r="R510" s="220"/>
      <c r="S510" s="220"/>
      <c r="T510" s="220"/>
      <c r="U510" s="220"/>
    </row>
    <row r="511" spans="5:21" s="2" customFormat="1" x14ac:dyDescent="0.25">
      <c r="E511" s="67"/>
      <c r="L511" s="220"/>
      <c r="M511" s="220"/>
      <c r="N511" s="220"/>
      <c r="O511" s="220"/>
      <c r="P511" s="220"/>
      <c r="Q511" s="220"/>
      <c r="R511" s="220"/>
      <c r="S511" s="220"/>
      <c r="T511" s="220"/>
      <c r="U511" s="220"/>
    </row>
    <row r="512" spans="5:21" s="2" customFormat="1" x14ac:dyDescent="0.25">
      <c r="E512" s="67"/>
      <c r="L512" s="220"/>
      <c r="M512" s="220"/>
      <c r="N512" s="220"/>
      <c r="O512" s="220"/>
      <c r="P512" s="220"/>
      <c r="Q512" s="220"/>
      <c r="R512" s="220"/>
      <c r="S512" s="220"/>
      <c r="T512" s="220"/>
      <c r="U512" s="220"/>
    </row>
    <row r="513" spans="5:21" s="2" customFormat="1" x14ac:dyDescent="0.25">
      <c r="E513" s="67"/>
      <c r="L513" s="220"/>
      <c r="M513" s="220"/>
      <c r="N513" s="220"/>
      <c r="O513" s="220"/>
      <c r="P513" s="220"/>
      <c r="Q513" s="220"/>
      <c r="R513" s="220"/>
      <c r="S513" s="220"/>
      <c r="T513" s="220"/>
      <c r="U513" s="220"/>
    </row>
    <row r="514" spans="5:21" s="2" customFormat="1" x14ac:dyDescent="0.25">
      <c r="E514" s="67"/>
      <c r="L514" s="220"/>
      <c r="M514" s="220"/>
      <c r="N514" s="220"/>
      <c r="O514" s="220"/>
      <c r="P514" s="220"/>
      <c r="Q514" s="220"/>
      <c r="R514" s="220"/>
      <c r="S514" s="220"/>
      <c r="T514" s="220"/>
      <c r="U514" s="220"/>
    </row>
    <row r="515" spans="5:21" s="2" customFormat="1" x14ac:dyDescent="0.25">
      <c r="E515" s="67"/>
      <c r="L515" s="220"/>
      <c r="M515" s="220"/>
      <c r="N515" s="220"/>
      <c r="O515" s="220"/>
      <c r="P515" s="220"/>
      <c r="Q515" s="220"/>
      <c r="R515" s="220"/>
      <c r="S515" s="220"/>
      <c r="T515" s="220"/>
      <c r="U515" s="220"/>
    </row>
    <row r="516" spans="5:21" s="2" customFormat="1" x14ac:dyDescent="0.25">
      <c r="E516" s="67"/>
      <c r="L516" s="220"/>
      <c r="M516" s="220"/>
      <c r="N516" s="220"/>
      <c r="O516" s="220"/>
      <c r="P516" s="220"/>
      <c r="Q516" s="220"/>
      <c r="R516" s="220"/>
      <c r="S516" s="220"/>
      <c r="T516" s="220"/>
      <c r="U516" s="220"/>
    </row>
    <row r="517" spans="5:21" s="2" customFormat="1" x14ac:dyDescent="0.25">
      <c r="E517" s="67"/>
      <c r="L517" s="220"/>
      <c r="M517" s="220"/>
      <c r="N517" s="220"/>
      <c r="O517" s="220"/>
      <c r="P517" s="220"/>
      <c r="Q517" s="220"/>
      <c r="R517" s="220"/>
      <c r="S517" s="220"/>
      <c r="T517" s="220"/>
      <c r="U517" s="220"/>
    </row>
    <row r="518" spans="5:21" s="2" customFormat="1" x14ac:dyDescent="0.25">
      <c r="E518" s="67"/>
      <c r="L518" s="220"/>
      <c r="M518" s="220"/>
      <c r="N518" s="220"/>
      <c r="O518" s="220"/>
      <c r="P518" s="220"/>
      <c r="Q518" s="220"/>
      <c r="R518" s="220"/>
      <c r="S518" s="220"/>
      <c r="T518" s="220"/>
      <c r="U518" s="220"/>
    </row>
    <row r="519" spans="5:21" s="2" customFormat="1" x14ac:dyDescent="0.25">
      <c r="E519" s="67"/>
      <c r="L519" s="220"/>
      <c r="M519" s="220"/>
      <c r="N519" s="220"/>
      <c r="O519" s="220"/>
      <c r="P519" s="220"/>
      <c r="Q519" s="220"/>
      <c r="R519" s="220"/>
      <c r="S519" s="220"/>
      <c r="T519" s="220"/>
      <c r="U519" s="220"/>
    </row>
    <row r="520" spans="5:21" s="2" customFormat="1" x14ac:dyDescent="0.25">
      <c r="E520" s="67"/>
      <c r="L520" s="220"/>
      <c r="M520" s="220"/>
      <c r="N520" s="220"/>
      <c r="O520" s="220"/>
      <c r="P520" s="220"/>
      <c r="Q520" s="220"/>
      <c r="R520" s="220"/>
      <c r="S520" s="220"/>
      <c r="T520" s="220"/>
      <c r="U520" s="220"/>
    </row>
    <row r="521" spans="5:21" s="2" customFormat="1" x14ac:dyDescent="0.25">
      <c r="E521" s="67"/>
      <c r="L521" s="220"/>
      <c r="M521" s="220"/>
      <c r="N521" s="220"/>
      <c r="O521" s="220"/>
      <c r="P521" s="220"/>
      <c r="Q521" s="220"/>
      <c r="R521" s="220"/>
      <c r="S521" s="220"/>
      <c r="T521" s="220"/>
      <c r="U521" s="220"/>
    </row>
    <row r="522" spans="5:21" s="2" customFormat="1" x14ac:dyDescent="0.25">
      <c r="E522" s="67"/>
      <c r="L522" s="220"/>
      <c r="M522" s="220"/>
      <c r="N522" s="220"/>
      <c r="O522" s="220"/>
      <c r="P522" s="220"/>
      <c r="Q522" s="220"/>
      <c r="R522" s="220"/>
      <c r="S522" s="220"/>
      <c r="T522" s="220"/>
      <c r="U522" s="220"/>
    </row>
    <row r="523" spans="5:21" s="2" customFormat="1" x14ac:dyDescent="0.25">
      <c r="E523" s="67"/>
      <c r="L523" s="220"/>
      <c r="M523" s="220"/>
      <c r="N523" s="220"/>
      <c r="O523" s="220"/>
      <c r="P523" s="220"/>
      <c r="Q523" s="220"/>
      <c r="R523" s="220"/>
      <c r="S523" s="220"/>
      <c r="T523" s="220"/>
      <c r="U523" s="220"/>
    </row>
    <row r="524" spans="5:21" s="2" customFormat="1" x14ac:dyDescent="0.25">
      <c r="E524" s="67"/>
      <c r="L524" s="220"/>
      <c r="M524" s="220"/>
      <c r="N524" s="220"/>
      <c r="O524" s="220"/>
      <c r="P524" s="220"/>
      <c r="Q524" s="220"/>
      <c r="R524" s="220"/>
      <c r="S524" s="220"/>
      <c r="T524" s="220"/>
      <c r="U524" s="220"/>
    </row>
    <row r="525" spans="5:21" s="2" customFormat="1" x14ac:dyDescent="0.25">
      <c r="E525" s="67"/>
      <c r="L525" s="220"/>
      <c r="M525" s="220"/>
      <c r="N525" s="220"/>
      <c r="O525" s="220"/>
      <c r="P525" s="220"/>
      <c r="Q525" s="220"/>
      <c r="R525" s="220"/>
      <c r="S525" s="220"/>
      <c r="T525" s="220"/>
      <c r="U525" s="220"/>
    </row>
    <row r="526" spans="5:21" s="2" customFormat="1" x14ac:dyDescent="0.25">
      <c r="E526" s="67"/>
      <c r="L526" s="220"/>
      <c r="M526" s="220"/>
      <c r="N526" s="220"/>
      <c r="O526" s="220"/>
      <c r="P526" s="220"/>
      <c r="Q526" s="220"/>
      <c r="R526" s="220"/>
      <c r="S526" s="220"/>
      <c r="T526" s="220"/>
      <c r="U526" s="220"/>
    </row>
    <row r="527" spans="5:21" s="2" customFormat="1" x14ac:dyDescent="0.25">
      <c r="E527" s="67"/>
      <c r="L527" s="220"/>
      <c r="M527" s="220"/>
      <c r="N527" s="220"/>
      <c r="O527" s="220"/>
      <c r="P527" s="220"/>
      <c r="Q527" s="220"/>
      <c r="R527" s="220"/>
      <c r="S527" s="220"/>
      <c r="T527" s="220"/>
      <c r="U527" s="220"/>
    </row>
    <row r="528" spans="5:21" s="2" customFormat="1" x14ac:dyDescent="0.25">
      <c r="E528" s="67"/>
      <c r="L528" s="220"/>
      <c r="M528" s="220"/>
      <c r="N528" s="220"/>
      <c r="O528" s="220"/>
      <c r="P528" s="220"/>
      <c r="Q528" s="220"/>
      <c r="R528" s="220"/>
      <c r="S528" s="220"/>
      <c r="T528" s="220"/>
      <c r="U528" s="220"/>
    </row>
    <row r="529" spans="5:21" s="2" customFormat="1" x14ac:dyDescent="0.25">
      <c r="E529" s="67"/>
      <c r="L529" s="220"/>
      <c r="M529" s="220"/>
      <c r="N529" s="220"/>
      <c r="O529" s="220"/>
      <c r="P529" s="220"/>
      <c r="Q529" s="220"/>
      <c r="R529" s="220"/>
      <c r="S529" s="220"/>
      <c r="T529" s="220"/>
      <c r="U529" s="220"/>
    </row>
    <row r="530" spans="5:21" s="2" customFormat="1" x14ac:dyDescent="0.25">
      <c r="E530" s="67"/>
      <c r="L530" s="220"/>
      <c r="M530" s="220"/>
      <c r="N530" s="220"/>
      <c r="O530" s="220"/>
      <c r="P530" s="220"/>
      <c r="Q530" s="220"/>
      <c r="R530" s="220"/>
      <c r="S530" s="220"/>
      <c r="T530" s="220"/>
      <c r="U530" s="220"/>
    </row>
    <row r="531" spans="5:21" s="2" customFormat="1" x14ac:dyDescent="0.25">
      <c r="E531" s="67"/>
      <c r="L531" s="220"/>
      <c r="M531" s="220"/>
      <c r="N531" s="220"/>
      <c r="O531" s="220"/>
      <c r="P531" s="220"/>
      <c r="Q531" s="220"/>
      <c r="R531" s="220"/>
      <c r="S531" s="220"/>
      <c r="T531" s="220"/>
      <c r="U531" s="220"/>
    </row>
    <row r="532" spans="5:21" s="2" customFormat="1" x14ac:dyDescent="0.25">
      <c r="E532" s="67"/>
      <c r="L532" s="220"/>
      <c r="M532" s="220"/>
      <c r="N532" s="220"/>
      <c r="O532" s="220"/>
      <c r="P532" s="220"/>
      <c r="Q532" s="220"/>
      <c r="R532" s="220"/>
      <c r="S532" s="220"/>
      <c r="T532" s="220"/>
      <c r="U532" s="220"/>
    </row>
    <row r="533" spans="5:21" s="2" customFormat="1" x14ac:dyDescent="0.25">
      <c r="E533" s="67"/>
      <c r="L533" s="220"/>
      <c r="M533" s="220"/>
      <c r="N533" s="220"/>
      <c r="O533" s="220"/>
      <c r="P533" s="220"/>
      <c r="Q533" s="220"/>
      <c r="R533" s="220"/>
      <c r="S533" s="220"/>
      <c r="T533" s="220"/>
      <c r="U533" s="220"/>
    </row>
    <row r="534" spans="5:21" s="2" customFormat="1" x14ac:dyDescent="0.25">
      <c r="E534" s="67"/>
      <c r="L534" s="220"/>
      <c r="M534" s="220"/>
      <c r="N534" s="220"/>
      <c r="O534" s="220"/>
      <c r="P534" s="220"/>
      <c r="Q534" s="220"/>
      <c r="R534" s="220"/>
      <c r="S534" s="220"/>
      <c r="T534" s="220"/>
      <c r="U534" s="220"/>
    </row>
    <row r="535" spans="5:21" s="2" customFormat="1" x14ac:dyDescent="0.25">
      <c r="E535" s="67"/>
      <c r="L535" s="220"/>
      <c r="M535" s="220"/>
      <c r="N535" s="220"/>
      <c r="O535" s="220"/>
      <c r="P535" s="220"/>
      <c r="Q535" s="220"/>
      <c r="R535" s="220"/>
      <c r="S535" s="220"/>
      <c r="T535" s="220"/>
      <c r="U535" s="220"/>
    </row>
    <row r="536" spans="5:21" s="2" customFormat="1" x14ac:dyDescent="0.25">
      <c r="E536" s="67"/>
      <c r="L536" s="220"/>
      <c r="M536" s="220"/>
      <c r="N536" s="220"/>
      <c r="O536" s="220"/>
      <c r="P536" s="220"/>
      <c r="Q536" s="220"/>
      <c r="R536" s="220"/>
      <c r="S536" s="220"/>
      <c r="T536" s="220"/>
      <c r="U536" s="220"/>
    </row>
    <row r="537" spans="5:21" s="2" customFormat="1" x14ac:dyDescent="0.25">
      <c r="E537" s="67"/>
      <c r="L537" s="220"/>
      <c r="M537" s="220"/>
      <c r="N537" s="220"/>
      <c r="O537" s="220"/>
      <c r="P537" s="220"/>
      <c r="Q537" s="220"/>
      <c r="R537" s="220"/>
      <c r="S537" s="220"/>
      <c r="T537" s="220"/>
      <c r="U537" s="220"/>
    </row>
    <row r="538" spans="5:21" s="2" customFormat="1" x14ac:dyDescent="0.25">
      <c r="E538" s="67"/>
      <c r="L538" s="220"/>
      <c r="M538" s="220"/>
      <c r="N538" s="220"/>
      <c r="O538" s="220"/>
      <c r="P538" s="220"/>
      <c r="Q538" s="220"/>
      <c r="R538" s="220"/>
      <c r="S538" s="220"/>
      <c r="T538" s="220"/>
      <c r="U538" s="220"/>
    </row>
    <row r="539" spans="5:21" s="2" customFormat="1" x14ac:dyDescent="0.25">
      <c r="E539" s="67"/>
      <c r="L539" s="220"/>
      <c r="M539" s="220"/>
      <c r="N539" s="220"/>
      <c r="O539" s="220"/>
      <c r="P539" s="220"/>
      <c r="Q539" s="220"/>
      <c r="R539" s="220"/>
      <c r="S539" s="220"/>
      <c r="T539" s="220"/>
      <c r="U539" s="220"/>
    </row>
    <row r="540" spans="5:21" s="2" customFormat="1" x14ac:dyDescent="0.25">
      <c r="E540" s="67"/>
      <c r="L540" s="220"/>
      <c r="M540" s="220"/>
      <c r="N540" s="220"/>
      <c r="O540" s="220"/>
      <c r="P540" s="220"/>
      <c r="Q540" s="220"/>
      <c r="R540" s="220"/>
      <c r="S540" s="220"/>
      <c r="T540" s="220"/>
      <c r="U540" s="220"/>
    </row>
    <row r="541" spans="5:21" s="2" customFormat="1" x14ac:dyDescent="0.25">
      <c r="E541" s="67"/>
      <c r="L541" s="220"/>
      <c r="M541" s="220"/>
      <c r="N541" s="220"/>
      <c r="O541" s="220"/>
      <c r="P541" s="220"/>
      <c r="Q541" s="220"/>
      <c r="R541" s="220"/>
      <c r="S541" s="220"/>
      <c r="T541" s="220"/>
      <c r="U541" s="220"/>
    </row>
    <row r="542" spans="5:21" s="2" customFormat="1" x14ac:dyDescent="0.25">
      <c r="E542" s="67"/>
      <c r="L542" s="220"/>
      <c r="M542" s="220"/>
      <c r="N542" s="220"/>
      <c r="O542" s="220"/>
      <c r="P542" s="220"/>
      <c r="Q542" s="220"/>
      <c r="R542" s="220"/>
      <c r="S542" s="220"/>
      <c r="T542" s="220"/>
      <c r="U542" s="220"/>
    </row>
    <row r="543" spans="5:21" s="2" customFormat="1" x14ac:dyDescent="0.25">
      <c r="E543" s="67"/>
      <c r="L543" s="220"/>
      <c r="M543" s="220"/>
      <c r="N543" s="220"/>
      <c r="O543" s="220"/>
      <c r="P543" s="220"/>
      <c r="Q543" s="220"/>
      <c r="R543" s="220"/>
      <c r="S543" s="220"/>
      <c r="T543" s="220"/>
      <c r="U543" s="220"/>
    </row>
    <row r="544" spans="5:21" s="2" customFormat="1" x14ac:dyDescent="0.25">
      <c r="E544" s="67"/>
      <c r="L544" s="220"/>
      <c r="M544" s="220"/>
      <c r="N544" s="220"/>
      <c r="O544" s="220"/>
      <c r="P544" s="220"/>
      <c r="Q544" s="220"/>
      <c r="R544" s="220"/>
      <c r="S544" s="220"/>
      <c r="T544" s="220"/>
      <c r="U544" s="220"/>
    </row>
    <row r="545" spans="5:21" s="2" customFormat="1" x14ac:dyDescent="0.25">
      <c r="E545" s="67"/>
      <c r="L545" s="220"/>
      <c r="M545" s="220"/>
      <c r="N545" s="220"/>
      <c r="O545" s="220"/>
      <c r="P545" s="220"/>
      <c r="Q545" s="220"/>
      <c r="R545" s="220"/>
      <c r="S545" s="220"/>
      <c r="T545" s="220"/>
      <c r="U545" s="220"/>
    </row>
    <row r="546" spans="5:21" s="2" customFormat="1" x14ac:dyDescent="0.25">
      <c r="E546" s="67"/>
      <c r="L546" s="220"/>
      <c r="M546" s="220"/>
      <c r="N546" s="220"/>
      <c r="O546" s="220"/>
      <c r="P546" s="220"/>
      <c r="Q546" s="220"/>
      <c r="R546" s="220"/>
      <c r="S546" s="220"/>
      <c r="T546" s="220"/>
      <c r="U546" s="220"/>
    </row>
    <row r="547" spans="5:21" s="2" customFormat="1" x14ac:dyDescent="0.25">
      <c r="E547" s="67"/>
      <c r="L547" s="220"/>
      <c r="M547" s="220"/>
      <c r="N547" s="220"/>
      <c r="O547" s="220"/>
      <c r="P547" s="220"/>
      <c r="Q547" s="220"/>
      <c r="R547" s="220"/>
      <c r="S547" s="220"/>
      <c r="T547" s="220"/>
      <c r="U547" s="220"/>
    </row>
    <row r="548" spans="5:21" s="2" customFormat="1" x14ac:dyDescent="0.25">
      <c r="E548" s="67"/>
      <c r="L548" s="220"/>
      <c r="M548" s="220"/>
      <c r="N548" s="220"/>
      <c r="O548" s="220"/>
      <c r="P548" s="220"/>
      <c r="Q548" s="220"/>
      <c r="R548" s="220"/>
      <c r="S548" s="220"/>
      <c r="T548" s="220"/>
      <c r="U548" s="220"/>
    </row>
    <row r="549" spans="5:21" s="2" customFormat="1" x14ac:dyDescent="0.25">
      <c r="E549" s="67"/>
      <c r="L549" s="220"/>
      <c r="M549" s="220"/>
      <c r="N549" s="220"/>
      <c r="O549" s="220"/>
      <c r="P549" s="220"/>
      <c r="Q549" s="220"/>
      <c r="R549" s="220"/>
      <c r="S549" s="220"/>
      <c r="T549" s="220"/>
      <c r="U549" s="220"/>
    </row>
    <row r="550" spans="5:21" s="2" customFormat="1" x14ac:dyDescent="0.25">
      <c r="E550" s="67"/>
      <c r="L550" s="220"/>
      <c r="M550" s="220"/>
      <c r="N550" s="220"/>
      <c r="O550" s="220"/>
      <c r="P550" s="220"/>
      <c r="Q550" s="220"/>
      <c r="R550" s="220"/>
      <c r="S550" s="220"/>
      <c r="T550" s="220"/>
      <c r="U550" s="220"/>
    </row>
    <row r="551" spans="5:21" s="2" customFormat="1" x14ac:dyDescent="0.25">
      <c r="E551" s="67"/>
      <c r="L551" s="220"/>
      <c r="M551" s="220"/>
      <c r="N551" s="220"/>
      <c r="O551" s="220"/>
      <c r="P551" s="220"/>
      <c r="Q551" s="220"/>
      <c r="R551" s="220"/>
      <c r="S551" s="220"/>
      <c r="T551" s="220"/>
      <c r="U551" s="220"/>
    </row>
    <row r="552" spans="5:21" s="2" customFormat="1" x14ac:dyDescent="0.25">
      <c r="E552" s="67"/>
      <c r="L552" s="220"/>
      <c r="M552" s="220"/>
      <c r="N552" s="220"/>
      <c r="O552" s="220"/>
      <c r="P552" s="220"/>
      <c r="Q552" s="220"/>
      <c r="R552" s="220"/>
      <c r="S552" s="220"/>
      <c r="T552" s="220"/>
      <c r="U552" s="220"/>
    </row>
    <row r="553" spans="5:21" s="2" customFormat="1" x14ac:dyDescent="0.25">
      <c r="E553" s="67"/>
      <c r="L553" s="220"/>
      <c r="M553" s="220"/>
      <c r="N553" s="220"/>
      <c r="O553" s="220"/>
      <c r="P553" s="220"/>
      <c r="Q553" s="220"/>
      <c r="R553" s="220"/>
      <c r="S553" s="220"/>
      <c r="T553" s="220"/>
      <c r="U553" s="220"/>
    </row>
    <row r="554" spans="5:21" s="2" customFormat="1" x14ac:dyDescent="0.25">
      <c r="E554" s="67"/>
      <c r="L554" s="220"/>
      <c r="M554" s="220"/>
      <c r="N554" s="220"/>
      <c r="O554" s="220"/>
      <c r="P554" s="220"/>
      <c r="Q554" s="220"/>
      <c r="R554" s="220"/>
      <c r="S554" s="220"/>
      <c r="T554" s="220"/>
      <c r="U554" s="220"/>
    </row>
    <row r="555" spans="5:21" s="2" customFormat="1" x14ac:dyDescent="0.25">
      <c r="E555" s="67"/>
      <c r="L555" s="220"/>
      <c r="M555" s="220"/>
      <c r="N555" s="220"/>
      <c r="O555" s="220"/>
      <c r="P555" s="220"/>
      <c r="Q555" s="220"/>
      <c r="R555" s="220"/>
      <c r="S555" s="220"/>
      <c r="T555" s="220"/>
      <c r="U555" s="220"/>
    </row>
    <row r="556" spans="5:21" s="2" customFormat="1" x14ac:dyDescent="0.25">
      <c r="E556" s="67"/>
      <c r="L556" s="220"/>
      <c r="M556" s="220"/>
      <c r="N556" s="220"/>
      <c r="O556" s="220"/>
      <c r="P556" s="220"/>
      <c r="Q556" s="220"/>
      <c r="R556" s="220"/>
      <c r="S556" s="220"/>
      <c r="T556" s="220"/>
      <c r="U556" s="220"/>
    </row>
    <row r="557" spans="5:21" s="2" customFormat="1" x14ac:dyDescent="0.25">
      <c r="E557" s="67"/>
      <c r="L557" s="220"/>
      <c r="M557" s="220"/>
      <c r="N557" s="220"/>
      <c r="O557" s="220"/>
      <c r="P557" s="220"/>
      <c r="Q557" s="220"/>
      <c r="R557" s="220"/>
      <c r="S557" s="220"/>
      <c r="T557" s="220"/>
      <c r="U557" s="220"/>
    </row>
    <row r="558" spans="5:21" s="2" customFormat="1" x14ac:dyDescent="0.25">
      <c r="E558" s="67"/>
      <c r="L558" s="220"/>
      <c r="M558" s="220"/>
      <c r="N558" s="220"/>
      <c r="O558" s="220"/>
      <c r="P558" s="220"/>
      <c r="Q558" s="220"/>
      <c r="R558" s="220"/>
      <c r="S558" s="220"/>
      <c r="T558" s="220"/>
      <c r="U558" s="220"/>
    </row>
    <row r="559" spans="5:21" s="2" customFormat="1" x14ac:dyDescent="0.25">
      <c r="E559" s="67"/>
      <c r="L559" s="220"/>
      <c r="M559" s="220"/>
      <c r="N559" s="220"/>
      <c r="O559" s="220"/>
      <c r="P559" s="220"/>
      <c r="Q559" s="220"/>
      <c r="R559" s="220"/>
      <c r="S559" s="220"/>
      <c r="T559" s="220"/>
      <c r="U559" s="220"/>
    </row>
    <row r="560" spans="5:21" s="2" customFormat="1" x14ac:dyDescent="0.25">
      <c r="E560" s="67"/>
      <c r="L560" s="220"/>
      <c r="M560" s="220"/>
      <c r="N560" s="220"/>
      <c r="O560" s="220"/>
      <c r="P560" s="220"/>
      <c r="Q560" s="220"/>
      <c r="R560" s="220"/>
      <c r="S560" s="220"/>
      <c r="T560" s="220"/>
      <c r="U560" s="220"/>
    </row>
    <row r="561" spans="5:21" s="2" customFormat="1" x14ac:dyDescent="0.25">
      <c r="E561" s="67"/>
      <c r="L561" s="220"/>
      <c r="M561" s="220"/>
      <c r="N561" s="220"/>
      <c r="O561" s="220"/>
      <c r="P561" s="220"/>
      <c r="Q561" s="220"/>
      <c r="R561" s="220"/>
      <c r="S561" s="220"/>
      <c r="T561" s="220"/>
      <c r="U561" s="220"/>
    </row>
    <row r="562" spans="5:21" s="2" customFormat="1" x14ac:dyDescent="0.25">
      <c r="E562" s="67"/>
      <c r="L562" s="220"/>
      <c r="M562" s="220"/>
      <c r="N562" s="220"/>
      <c r="O562" s="220"/>
      <c r="P562" s="220"/>
      <c r="Q562" s="220"/>
      <c r="R562" s="220"/>
      <c r="S562" s="220"/>
      <c r="T562" s="220"/>
      <c r="U562" s="220"/>
    </row>
    <row r="563" spans="5:21" s="2" customFormat="1" x14ac:dyDescent="0.25">
      <c r="E563" s="67"/>
      <c r="L563" s="220"/>
      <c r="M563" s="220"/>
      <c r="N563" s="220"/>
      <c r="O563" s="220"/>
      <c r="P563" s="220"/>
      <c r="Q563" s="220"/>
      <c r="R563" s="220"/>
      <c r="S563" s="220"/>
      <c r="T563" s="220"/>
      <c r="U563" s="220"/>
    </row>
    <row r="564" spans="5:21" s="2" customFormat="1" x14ac:dyDescent="0.25">
      <c r="E564" s="67"/>
      <c r="L564" s="220"/>
      <c r="M564" s="220"/>
      <c r="N564" s="220"/>
      <c r="O564" s="220"/>
      <c r="P564" s="220"/>
      <c r="Q564" s="220"/>
      <c r="R564" s="220"/>
      <c r="S564" s="220"/>
      <c r="T564" s="220"/>
      <c r="U564" s="220"/>
    </row>
    <row r="565" spans="5:21" s="2" customFormat="1" x14ac:dyDescent="0.25">
      <c r="E565" s="67"/>
      <c r="L565" s="220"/>
      <c r="M565" s="220"/>
      <c r="N565" s="220"/>
      <c r="O565" s="220"/>
      <c r="P565" s="220"/>
      <c r="Q565" s="220"/>
      <c r="R565" s="220"/>
      <c r="S565" s="220"/>
      <c r="T565" s="220"/>
      <c r="U565" s="220"/>
    </row>
    <row r="566" spans="5:21" s="2" customFormat="1" x14ac:dyDescent="0.25">
      <c r="E566" s="67"/>
      <c r="L566" s="220"/>
      <c r="M566" s="220"/>
      <c r="N566" s="220"/>
      <c r="O566" s="220"/>
      <c r="P566" s="220"/>
      <c r="Q566" s="220"/>
      <c r="R566" s="220"/>
      <c r="S566" s="220"/>
      <c r="T566" s="220"/>
      <c r="U566" s="220"/>
    </row>
    <row r="567" spans="5:21" s="2" customFormat="1" x14ac:dyDescent="0.25">
      <c r="E567" s="67"/>
      <c r="L567" s="220"/>
      <c r="M567" s="220"/>
      <c r="N567" s="220"/>
      <c r="O567" s="220"/>
      <c r="P567" s="220"/>
      <c r="Q567" s="220"/>
      <c r="R567" s="220"/>
      <c r="S567" s="220"/>
      <c r="T567" s="220"/>
      <c r="U567" s="220"/>
    </row>
    <row r="568" spans="5:21" s="2" customFormat="1" x14ac:dyDescent="0.25">
      <c r="E568" s="67"/>
      <c r="L568" s="220"/>
      <c r="M568" s="220"/>
      <c r="N568" s="220"/>
      <c r="O568" s="220"/>
      <c r="P568" s="220"/>
      <c r="Q568" s="220"/>
      <c r="R568" s="220"/>
      <c r="S568" s="220"/>
      <c r="T568" s="220"/>
      <c r="U568" s="220"/>
    </row>
    <row r="569" spans="5:21" s="2" customFormat="1" x14ac:dyDescent="0.25">
      <c r="E569" s="67"/>
      <c r="L569" s="220"/>
      <c r="M569" s="220"/>
      <c r="N569" s="220"/>
      <c r="O569" s="220"/>
      <c r="P569" s="220"/>
      <c r="Q569" s="220"/>
      <c r="R569" s="220"/>
      <c r="S569" s="220"/>
      <c r="T569" s="220"/>
      <c r="U569" s="220"/>
    </row>
    <row r="570" spans="5:21" s="2" customFormat="1" x14ac:dyDescent="0.25">
      <c r="E570" s="67"/>
      <c r="L570" s="220"/>
      <c r="M570" s="220"/>
      <c r="N570" s="220"/>
      <c r="O570" s="220"/>
      <c r="P570" s="220"/>
      <c r="Q570" s="220"/>
      <c r="R570" s="220"/>
      <c r="S570" s="220"/>
      <c r="T570" s="220"/>
      <c r="U570" s="220"/>
    </row>
    <row r="571" spans="5:21" s="2" customFormat="1" x14ac:dyDescent="0.25">
      <c r="E571" s="67"/>
      <c r="L571" s="220"/>
      <c r="M571" s="220"/>
      <c r="N571" s="220"/>
      <c r="O571" s="220"/>
      <c r="P571" s="220"/>
      <c r="Q571" s="220"/>
      <c r="R571" s="220"/>
      <c r="S571" s="220"/>
      <c r="T571" s="220"/>
      <c r="U571" s="220"/>
    </row>
    <row r="572" spans="5:21" s="2" customFormat="1" x14ac:dyDescent="0.25">
      <c r="E572" s="67"/>
      <c r="L572" s="220"/>
      <c r="M572" s="220"/>
      <c r="N572" s="220"/>
      <c r="O572" s="220"/>
      <c r="P572" s="220"/>
      <c r="Q572" s="220"/>
      <c r="R572" s="220"/>
      <c r="S572" s="220"/>
      <c r="T572" s="220"/>
      <c r="U572" s="220"/>
    </row>
    <row r="573" spans="5:21" s="2" customFormat="1" x14ac:dyDescent="0.25">
      <c r="E573" s="67"/>
      <c r="L573" s="220"/>
      <c r="M573" s="220"/>
      <c r="N573" s="220"/>
      <c r="O573" s="220"/>
      <c r="P573" s="220"/>
      <c r="Q573" s="220"/>
      <c r="R573" s="220"/>
      <c r="S573" s="220"/>
      <c r="T573" s="220"/>
      <c r="U573" s="220"/>
    </row>
    <row r="574" spans="5:21" s="2" customFormat="1" x14ac:dyDescent="0.25">
      <c r="E574" s="67"/>
      <c r="L574" s="220"/>
      <c r="M574" s="220"/>
      <c r="N574" s="220"/>
      <c r="O574" s="220"/>
      <c r="P574" s="220"/>
      <c r="Q574" s="220"/>
      <c r="R574" s="220"/>
      <c r="S574" s="220"/>
      <c r="T574" s="220"/>
      <c r="U574" s="220"/>
    </row>
    <row r="575" spans="5:21" s="2" customFormat="1" x14ac:dyDescent="0.25">
      <c r="E575" s="67"/>
      <c r="L575" s="220"/>
      <c r="M575" s="220"/>
      <c r="N575" s="220"/>
      <c r="O575" s="220"/>
      <c r="P575" s="220"/>
      <c r="Q575" s="220"/>
      <c r="R575" s="220"/>
      <c r="S575" s="220"/>
      <c r="T575" s="220"/>
      <c r="U575" s="220"/>
    </row>
    <row r="576" spans="5:21" s="2" customFormat="1" x14ac:dyDescent="0.25">
      <c r="E576" s="67"/>
      <c r="L576" s="220"/>
      <c r="M576" s="220"/>
      <c r="N576" s="220"/>
      <c r="O576" s="220"/>
      <c r="P576" s="220"/>
      <c r="Q576" s="220"/>
      <c r="R576" s="220"/>
      <c r="S576" s="220"/>
      <c r="T576" s="220"/>
      <c r="U576" s="220"/>
    </row>
    <row r="577" spans="5:21" s="2" customFormat="1" x14ac:dyDescent="0.25">
      <c r="E577" s="67"/>
      <c r="L577" s="220"/>
      <c r="M577" s="220"/>
      <c r="N577" s="220"/>
      <c r="O577" s="220"/>
      <c r="P577" s="220"/>
      <c r="Q577" s="220"/>
      <c r="R577" s="220"/>
      <c r="S577" s="220"/>
      <c r="T577" s="220"/>
      <c r="U577" s="220"/>
    </row>
    <row r="578" spans="5:21" s="2" customFormat="1" x14ac:dyDescent="0.25">
      <c r="E578" s="67"/>
      <c r="L578" s="220"/>
      <c r="M578" s="220"/>
      <c r="N578" s="220"/>
      <c r="O578" s="220"/>
      <c r="P578" s="220"/>
      <c r="Q578" s="220"/>
      <c r="R578" s="220"/>
      <c r="S578" s="220"/>
      <c r="T578" s="220"/>
      <c r="U578" s="220"/>
    </row>
    <row r="579" spans="5:21" s="2" customFormat="1" x14ac:dyDescent="0.25">
      <c r="E579" s="67"/>
      <c r="L579" s="220"/>
      <c r="M579" s="220"/>
      <c r="N579" s="220"/>
      <c r="O579" s="220"/>
      <c r="P579" s="220"/>
      <c r="Q579" s="220"/>
      <c r="R579" s="220"/>
      <c r="S579" s="220"/>
      <c r="T579" s="220"/>
      <c r="U579" s="220"/>
    </row>
    <row r="580" spans="5:21" s="2" customFormat="1" x14ac:dyDescent="0.25">
      <c r="E580" s="67"/>
      <c r="L580" s="220"/>
      <c r="M580" s="220"/>
      <c r="N580" s="220"/>
      <c r="O580" s="220"/>
      <c r="P580" s="220"/>
      <c r="Q580" s="220"/>
      <c r="R580" s="220"/>
      <c r="S580" s="220"/>
      <c r="T580" s="220"/>
      <c r="U580" s="220"/>
    </row>
    <row r="581" spans="5:21" s="2" customFormat="1" x14ac:dyDescent="0.25">
      <c r="E581" s="67"/>
      <c r="L581" s="220"/>
      <c r="M581" s="220"/>
      <c r="N581" s="220"/>
      <c r="O581" s="220"/>
      <c r="P581" s="220"/>
      <c r="Q581" s="220"/>
      <c r="R581" s="220"/>
      <c r="S581" s="220"/>
      <c r="T581" s="220"/>
      <c r="U581" s="220"/>
    </row>
    <row r="582" spans="5:21" s="2" customFormat="1" x14ac:dyDescent="0.25">
      <c r="E582" s="67"/>
      <c r="L582" s="220"/>
      <c r="M582" s="220"/>
      <c r="N582" s="220"/>
      <c r="O582" s="220"/>
      <c r="P582" s="220"/>
      <c r="Q582" s="220"/>
      <c r="R582" s="220"/>
      <c r="S582" s="220"/>
      <c r="T582" s="220"/>
      <c r="U582" s="220"/>
    </row>
    <row r="583" spans="5:21" s="2" customFormat="1" x14ac:dyDescent="0.25">
      <c r="E583" s="67"/>
      <c r="L583" s="220"/>
      <c r="M583" s="220"/>
      <c r="N583" s="220"/>
      <c r="O583" s="220"/>
      <c r="P583" s="220"/>
      <c r="Q583" s="220"/>
      <c r="R583" s="220"/>
      <c r="S583" s="220"/>
      <c r="T583" s="220"/>
      <c r="U583" s="220"/>
    </row>
    <row r="584" spans="5:21" s="2" customFormat="1" x14ac:dyDescent="0.25">
      <c r="E584" s="67"/>
      <c r="L584" s="220"/>
      <c r="M584" s="220"/>
      <c r="N584" s="220"/>
      <c r="O584" s="220"/>
      <c r="P584" s="220"/>
      <c r="Q584" s="220"/>
      <c r="R584" s="220"/>
      <c r="S584" s="220"/>
      <c r="T584" s="220"/>
      <c r="U584" s="220"/>
    </row>
    <row r="585" spans="5:21" s="2" customFormat="1" x14ac:dyDescent="0.25">
      <c r="E585" s="67"/>
      <c r="L585" s="220"/>
      <c r="M585" s="220"/>
      <c r="N585" s="220"/>
      <c r="O585" s="220"/>
      <c r="P585" s="220"/>
      <c r="Q585" s="220"/>
      <c r="R585" s="220"/>
      <c r="S585" s="220"/>
      <c r="T585" s="220"/>
      <c r="U585" s="220"/>
    </row>
    <row r="586" spans="5:21" s="2" customFormat="1" x14ac:dyDescent="0.25">
      <c r="E586" s="67"/>
      <c r="L586" s="220"/>
      <c r="M586" s="220"/>
      <c r="N586" s="220"/>
      <c r="O586" s="220"/>
      <c r="P586" s="220"/>
      <c r="Q586" s="220"/>
      <c r="R586" s="220"/>
      <c r="S586" s="220"/>
      <c r="T586" s="220"/>
      <c r="U586" s="220"/>
    </row>
    <row r="587" spans="5:21" s="2" customFormat="1" x14ac:dyDescent="0.25">
      <c r="E587" s="67"/>
      <c r="L587" s="220"/>
      <c r="M587" s="220"/>
      <c r="N587" s="220"/>
      <c r="O587" s="220"/>
      <c r="P587" s="220"/>
      <c r="Q587" s="220"/>
      <c r="R587" s="220"/>
      <c r="S587" s="220"/>
      <c r="T587" s="220"/>
      <c r="U587" s="220"/>
    </row>
    <row r="588" spans="5:21" s="2" customFormat="1" x14ac:dyDescent="0.25">
      <c r="E588" s="67"/>
      <c r="L588" s="220"/>
      <c r="M588" s="220"/>
      <c r="N588" s="220"/>
      <c r="O588" s="220"/>
      <c r="P588" s="220"/>
      <c r="Q588" s="220"/>
      <c r="R588" s="220"/>
      <c r="S588" s="220"/>
      <c r="T588" s="220"/>
      <c r="U588" s="220"/>
    </row>
    <row r="589" spans="5:21" s="2" customFormat="1" x14ac:dyDescent="0.25">
      <c r="E589" s="67"/>
      <c r="L589" s="220"/>
      <c r="M589" s="220"/>
      <c r="N589" s="220"/>
      <c r="O589" s="220"/>
      <c r="P589" s="220"/>
      <c r="Q589" s="220"/>
      <c r="R589" s="220"/>
      <c r="S589" s="220"/>
      <c r="T589" s="220"/>
      <c r="U589" s="220"/>
    </row>
    <row r="590" spans="5:21" s="2" customFormat="1" x14ac:dyDescent="0.25">
      <c r="E590" s="67"/>
      <c r="L590" s="220"/>
      <c r="M590" s="220"/>
      <c r="N590" s="220"/>
      <c r="O590" s="220"/>
      <c r="P590" s="220"/>
      <c r="Q590" s="220"/>
      <c r="R590" s="220"/>
      <c r="S590" s="220"/>
      <c r="T590" s="220"/>
      <c r="U590" s="220"/>
    </row>
    <row r="591" spans="5:21" s="2" customFormat="1" x14ac:dyDescent="0.25">
      <c r="E591" s="67"/>
      <c r="L591" s="220"/>
      <c r="M591" s="220"/>
      <c r="N591" s="220"/>
      <c r="O591" s="220"/>
      <c r="P591" s="220"/>
      <c r="Q591" s="220"/>
      <c r="R591" s="220"/>
      <c r="S591" s="220"/>
      <c r="T591" s="220"/>
      <c r="U591" s="220"/>
    </row>
    <row r="592" spans="5:21" s="2" customFormat="1" x14ac:dyDescent="0.25">
      <c r="E592" s="67"/>
      <c r="L592" s="220"/>
      <c r="M592" s="220"/>
      <c r="N592" s="220"/>
      <c r="O592" s="220"/>
      <c r="P592" s="220"/>
      <c r="Q592" s="220"/>
      <c r="R592" s="220"/>
      <c r="S592" s="220"/>
      <c r="T592" s="220"/>
      <c r="U592" s="220"/>
    </row>
    <row r="593" spans="5:21" s="2" customFormat="1" x14ac:dyDescent="0.25">
      <c r="E593" s="67"/>
      <c r="L593" s="220"/>
      <c r="M593" s="220"/>
      <c r="N593" s="220"/>
      <c r="O593" s="220"/>
      <c r="P593" s="220"/>
      <c r="Q593" s="220"/>
      <c r="R593" s="220"/>
      <c r="S593" s="220"/>
      <c r="T593" s="220"/>
      <c r="U593" s="220"/>
    </row>
    <row r="594" spans="5:21" s="2" customFormat="1" x14ac:dyDescent="0.25">
      <c r="E594" s="67"/>
      <c r="L594" s="220"/>
      <c r="M594" s="220"/>
      <c r="N594" s="220"/>
      <c r="O594" s="220"/>
      <c r="P594" s="220"/>
      <c r="Q594" s="220"/>
      <c r="R594" s="220"/>
      <c r="S594" s="220"/>
      <c r="T594" s="220"/>
      <c r="U594" s="220"/>
    </row>
    <row r="595" spans="5:21" s="2" customFormat="1" x14ac:dyDescent="0.25">
      <c r="E595" s="67"/>
      <c r="L595" s="220"/>
      <c r="M595" s="220"/>
      <c r="N595" s="220"/>
      <c r="O595" s="220"/>
      <c r="P595" s="220"/>
      <c r="Q595" s="220"/>
      <c r="R595" s="220"/>
      <c r="S595" s="220"/>
      <c r="T595" s="220"/>
      <c r="U595" s="220"/>
    </row>
    <row r="596" spans="5:21" s="2" customFormat="1" x14ac:dyDescent="0.25">
      <c r="E596" s="67"/>
      <c r="L596" s="220"/>
      <c r="M596" s="220"/>
      <c r="N596" s="220"/>
      <c r="O596" s="220"/>
      <c r="P596" s="220"/>
      <c r="Q596" s="220"/>
      <c r="R596" s="220"/>
      <c r="S596" s="220"/>
      <c r="T596" s="220"/>
      <c r="U596" s="220"/>
    </row>
    <row r="597" spans="5:21" s="2" customFormat="1" x14ac:dyDescent="0.25">
      <c r="E597" s="67"/>
      <c r="L597" s="220"/>
      <c r="M597" s="220"/>
      <c r="N597" s="220"/>
      <c r="O597" s="220"/>
      <c r="P597" s="220"/>
      <c r="Q597" s="220"/>
      <c r="R597" s="220"/>
      <c r="S597" s="220"/>
      <c r="T597" s="220"/>
      <c r="U597" s="220"/>
    </row>
    <row r="598" spans="5:21" s="2" customFormat="1" x14ac:dyDescent="0.25">
      <c r="E598" s="67"/>
      <c r="L598" s="220"/>
      <c r="M598" s="220"/>
      <c r="N598" s="220"/>
      <c r="O598" s="220"/>
      <c r="P598" s="220"/>
      <c r="Q598" s="220"/>
      <c r="R598" s="220"/>
      <c r="S598" s="220"/>
      <c r="T598" s="220"/>
      <c r="U598" s="220"/>
    </row>
    <row r="599" spans="5:21" s="2" customFormat="1" x14ac:dyDescent="0.25">
      <c r="E599" s="67"/>
      <c r="L599" s="220"/>
      <c r="M599" s="220"/>
      <c r="N599" s="220"/>
      <c r="O599" s="220"/>
      <c r="P599" s="220"/>
      <c r="Q599" s="220"/>
      <c r="R599" s="220"/>
      <c r="S599" s="220"/>
      <c r="T599" s="220"/>
      <c r="U599" s="220"/>
    </row>
    <row r="600" spans="5:21" s="2" customFormat="1" x14ac:dyDescent="0.25">
      <c r="E600" s="67"/>
      <c r="L600" s="220"/>
      <c r="M600" s="220"/>
      <c r="N600" s="220"/>
      <c r="O600" s="220"/>
      <c r="P600" s="220"/>
      <c r="Q600" s="220"/>
      <c r="R600" s="220"/>
      <c r="S600" s="220"/>
      <c r="T600" s="220"/>
      <c r="U600" s="220"/>
    </row>
    <row r="601" spans="5:21" s="2" customFormat="1" x14ac:dyDescent="0.25">
      <c r="E601" s="67"/>
      <c r="L601" s="220"/>
      <c r="M601" s="220"/>
      <c r="N601" s="220"/>
      <c r="O601" s="220"/>
      <c r="P601" s="220"/>
      <c r="Q601" s="220"/>
      <c r="R601" s="220"/>
      <c r="S601" s="220"/>
      <c r="T601" s="220"/>
      <c r="U601" s="220"/>
    </row>
    <row r="602" spans="5:21" s="2" customFormat="1" x14ac:dyDescent="0.25">
      <c r="E602" s="67"/>
      <c r="L602" s="220"/>
      <c r="M602" s="220"/>
      <c r="N602" s="220"/>
      <c r="O602" s="220"/>
      <c r="P602" s="220"/>
      <c r="Q602" s="220"/>
      <c r="R602" s="220"/>
      <c r="S602" s="220"/>
      <c r="T602" s="220"/>
      <c r="U602" s="220"/>
    </row>
    <row r="603" spans="5:21" s="2" customFormat="1" x14ac:dyDescent="0.25">
      <c r="E603" s="67"/>
      <c r="L603" s="220"/>
      <c r="M603" s="220"/>
      <c r="N603" s="220"/>
      <c r="O603" s="220"/>
      <c r="P603" s="220"/>
      <c r="Q603" s="220"/>
      <c r="R603" s="220"/>
      <c r="S603" s="220"/>
      <c r="T603" s="220"/>
      <c r="U603" s="220"/>
    </row>
    <row r="604" spans="5:21" s="2" customFormat="1" x14ac:dyDescent="0.25">
      <c r="E604" s="67"/>
      <c r="L604" s="220"/>
      <c r="M604" s="220"/>
      <c r="N604" s="220"/>
      <c r="O604" s="220"/>
      <c r="P604" s="220"/>
      <c r="Q604" s="220"/>
      <c r="R604" s="220"/>
      <c r="S604" s="220"/>
      <c r="T604" s="220"/>
      <c r="U604" s="220"/>
    </row>
    <row r="605" spans="5:21" s="2" customFormat="1" x14ac:dyDescent="0.25">
      <c r="E605" s="67"/>
      <c r="L605" s="220"/>
      <c r="M605" s="220"/>
      <c r="N605" s="220"/>
      <c r="O605" s="220"/>
      <c r="P605" s="220"/>
      <c r="Q605" s="220"/>
      <c r="R605" s="220"/>
      <c r="S605" s="220"/>
      <c r="T605" s="220"/>
      <c r="U605" s="220"/>
    </row>
    <row r="606" spans="5:21" s="2" customFormat="1" x14ac:dyDescent="0.25">
      <c r="E606" s="67"/>
      <c r="L606" s="220"/>
      <c r="M606" s="220"/>
      <c r="N606" s="220"/>
      <c r="O606" s="220"/>
      <c r="P606" s="220"/>
      <c r="Q606" s="220"/>
      <c r="R606" s="220"/>
      <c r="S606" s="220"/>
      <c r="T606" s="220"/>
      <c r="U606" s="220"/>
    </row>
    <row r="607" spans="5:21" s="2" customFormat="1" x14ac:dyDescent="0.25">
      <c r="E607" s="67"/>
      <c r="L607" s="220"/>
      <c r="M607" s="220"/>
      <c r="N607" s="220"/>
      <c r="O607" s="220"/>
      <c r="P607" s="220"/>
      <c r="Q607" s="220"/>
      <c r="R607" s="220"/>
      <c r="S607" s="220"/>
      <c r="T607" s="220"/>
      <c r="U607" s="220"/>
    </row>
    <row r="608" spans="5:21" s="2" customFormat="1" x14ac:dyDescent="0.25">
      <c r="E608" s="67"/>
      <c r="L608" s="220"/>
      <c r="M608" s="220"/>
      <c r="N608" s="220"/>
      <c r="O608" s="220"/>
      <c r="P608" s="220"/>
      <c r="Q608" s="220"/>
      <c r="R608" s="220"/>
      <c r="S608" s="220"/>
      <c r="T608" s="220"/>
      <c r="U608" s="220"/>
    </row>
    <row r="609" spans="5:21" s="2" customFormat="1" x14ac:dyDescent="0.25">
      <c r="E609" s="67"/>
      <c r="L609" s="220"/>
      <c r="M609" s="220"/>
      <c r="N609" s="220"/>
      <c r="O609" s="220"/>
      <c r="P609" s="220"/>
      <c r="Q609" s="220"/>
      <c r="R609" s="220"/>
      <c r="S609" s="220"/>
      <c r="T609" s="220"/>
      <c r="U609" s="220"/>
    </row>
    <row r="610" spans="5:21" s="2" customFormat="1" x14ac:dyDescent="0.25">
      <c r="E610" s="67"/>
      <c r="L610" s="220"/>
      <c r="M610" s="220"/>
      <c r="N610" s="220"/>
      <c r="O610" s="220"/>
      <c r="P610" s="220"/>
      <c r="Q610" s="220"/>
      <c r="R610" s="220"/>
      <c r="S610" s="220"/>
      <c r="T610" s="220"/>
      <c r="U610" s="220"/>
    </row>
    <row r="611" spans="5:21" s="2" customFormat="1" x14ac:dyDescent="0.25">
      <c r="E611" s="67"/>
      <c r="L611" s="220"/>
      <c r="M611" s="220"/>
      <c r="N611" s="220"/>
      <c r="O611" s="220"/>
      <c r="P611" s="220"/>
      <c r="Q611" s="220"/>
      <c r="R611" s="220"/>
      <c r="S611" s="220"/>
      <c r="T611" s="220"/>
      <c r="U611" s="220"/>
    </row>
    <row r="612" spans="5:21" s="2" customFormat="1" x14ac:dyDescent="0.25">
      <c r="E612" s="67"/>
      <c r="L612" s="220"/>
      <c r="M612" s="220"/>
      <c r="N612" s="220"/>
      <c r="O612" s="220"/>
      <c r="P612" s="220"/>
      <c r="Q612" s="220"/>
      <c r="R612" s="220"/>
      <c r="S612" s="220"/>
      <c r="T612" s="220"/>
      <c r="U612" s="220"/>
    </row>
    <row r="613" spans="5:21" s="2" customFormat="1" x14ac:dyDescent="0.25">
      <c r="E613" s="67"/>
      <c r="L613" s="220"/>
      <c r="M613" s="220"/>
      <c r="N613" s="220"/>
      <c r="O613" s="220"/>
      <c r="P613" s="220"/>
      <c r="Q613" s="220"/>
      <c r="R613" s="220"/>
      <c r="S613" s="220"/>
      <c r="T613" s="220"/>
      <c r="U613" s="220"/>
    </row>
    <row r="614" spans="5:21" s="2" customFormat="1" x14ac:dyDescent="0.25">
      <c r="E614" s="67"/>
      <c r="L614" s="220"/>
      <c r="M614" s="220"/>
      <c r="N614" s="220"/>
      <c r="O614" s="220"/>
      <c r="P614" s="220"/>
      <c r="Q614" s="220"/>
      <c r="R614" s="220"/>
      <c r="S614" s="220"/>
      <c r="T614" s="220"/>
      <c r="U614" s="220"/>
    </row>
    <row r="615" spans="5:21" s="2" customFormat="1" x14ac:dyDescent="0.25">
      <c r="E615" s="67"/>
      <c r="L615" s="220"/>
      <c r="M615" s="220"/>
      <c r="N615" s="220"/>
      <c r="O615" s="220"/>
      <c r="P615" s="220"/>
      <c r="Q615" s="220"/>
      <c r="R615" s="220"/>
      <c r="S615" s="220"/>
      <c r="T615" s="220"/>
      <c r="U615" s="220"/>
    </row>
    <row r="616" spans="5:21" s="2" customFormat="1" x14ac:dyDescent="0.25">
      <c r="E616" s="67"/>
      <c r="L616" s="220"/>
      <c r="M616" s="220"/>
      <c r="N616" s="220"/>
      <c r="O616" s="220"/>
      <c r="P616" s="220"/>
      <c r="Q616" s="220"/>
      <c r="R616" s="220"/>
      <c r="S616" s="220"/>
      <c r="T616" s="220"/>
      <c r="U616" s="220"/>
    </row>
    <row r="617" spans="5:21" s="2" customFormat="1" x14ac:dyDescent="0.25">
      <c r="E617" s="67"/>
      <c r="L617" s="220"/>
      <c r="M617" s="220"/>
      <c r="N617" s="220"/>
      <c r="O617" s="220"/>
      <c r="P617" s="220"/>
      <c r="Q617" s="220"/>
      <c r="R617" s="220"/>
      <c r="S617" s="220"/>
      <c r="T617" s="220"/>
      <c r="U617" s="220"/>
    </row>
    <row r="618" spans="5:21" s="2" customFormat="1" x14ac:dyDescent="0.25">
      <c r="E618" s="67"/>
      <c r="L618" s="220"/>
      <c r="M618" s="220"/>
      <c r="N618" s="220"/>
      <c r="O618" s="220"/>
      <c r="P618" s="220"/>
      <c r="Q618" s="220"/>
      <c r="R618" s="220"/>
      <c r="S618" s="220"/>
      <c r="T618" s="220"/>
      <c r="U618" s="220"/>
    </row>
    <row r="619" spans="5:21" s="2" customFormat="1" x14ac:dyDescent="0.25">
      <c r="E619" s="67"/>
      <c r="L619" s="220"/>
      <c r="M619" s="220"/>
      <c r="N619" s="220"/>
      <c r="O619" s="220"/>
      <c r="P619" s="220"/>
      <c r="Q619" s="220"/>
      <c r="R619" s="220"/>
      <c r="S619" s="220"/>
      <c r="T619" s="220"/>
      <c r="U619" s="220"/>
    </row>
    <row r="620" spans="5:21" s="2" customFormat="1" x14ac:dyDescent="0.25">
      <c r="E620" s="67"/>
      <c r="L620" s="220"/>
      <c r="M620" s="220"/>
      <c r="N620" s="220"/>
      <c r="O620" s="220"/>
      <c r="P620" s="220"/>
      <c r="Q620" s="220"/>
      <c r="R620" s="220"/>
      <c r="S620" s="220"/>
      <c r="T620" s="220"/>
      <c r="U620" s="220"/>
    </row>
    <row r="621" spans="5:21" s="2" customFormat="1" x14ac:dyDescent="0.25">
      <c r="E621" s="67"/>
      <c r="L621" s="220"/>
      <c r="M621" s="220"/>
      <c r="N621" s="220"/>
      <c r="O621" s="220"/>
      <c r="P621" s="220"/>
      <c r="Q621" s="220"/>
      <c r="R621" s="220"/>
      <c r="S621" s="220"/>
      <c r="T621" s="220"/>
      <c r="U621" s="220"/>
    </row>
    <row r="622" spans="5:21" s="2" customFormat="1" x14ac:dyDescent="0.25">
      <c r="E622" s="67"/>
      <c r="L622" s="220"/>
      <c r="M622" s="220"/>
      <c r="N622" s="220"/>
      <c r="O622" s="220"/>
      <c r="P622" s="220"/>
      <c r="Q622" s="220"/>
      <c r="R622" s="220"/>
      <c r="S622" s="220"/>
      <c r="T622" s="220"/>
      <c r="U622" s="220"/>
    </row>
    <row r="623" spans="5:21" s="2" customFormat="1" x14ac:dyDescent="0.25">
      <c r="E623" s="67"/>
      <c r="L623" s="220"/>
      <c r="M623" s="220"/>
      <c r="N623" s="220"/>
      <c r="O623" s="220"/>
      <c r="P623" s="220"/>
      <c r="Q623" s="220"/>
      <c r="R623" s="220"/>
      <c r="S623" s="220"/>
      <c r="T623" s="220"/>
      <c r="U623" s="220"/>
    </row>
    <row r="624" spans="5:21" s="2" customFormat="1" x14ac:dyDescent="0.25">
      <c r="E624" s="67"/>
      <c r="L624" s="220"/>
      <c r="M624" s="220"/>
      <c r="N624" s="220"/>
      <c r="O624" s="220"/>
      <c r="P624" s="220"/>
      <c r="Q624" s="220"/>
      <c r="R624" s="220"/>
      <c r="S624" s="220"/>
      <c r="T624" s="220"/>
      <c r="U624" s="220"/>
    </row>
    <row r="625" spans="5:21" s="2" customFormat="1" x14ac:dyDescent="0.25">
      <c r="E625" s="67"/>
      <c r="L625" s="220"/>
      <c r="M625" s="220"/>
      <c r="N625" s="220"/>
      <c r="O625" s="220"/>
      <c r="P625" s="220"/>
      <c r="Q625" s="220"/>
      <c r="R625" s="220"/>
      <c r="S625" s="220"/>
      <c r="T625" s="220"/>
      <c r="U625" s="220"/>
    </row>
    <row r="626" spans="5:21" s="2" customFormat="1" x14ac:dyDescent="0.25">
      <c r="E626" s="67"/>
      <c r="L626" s="220"/>
      <c r="M626" s="220"/>
      <c r="N626" s="220"/>
      <c r="O626" s="220"/>
      <c r="P626" s="220"/>
      <c r="Q626" s="220"/>
      <c r="R626" s="220"/>
      <c r="S626" s="220"/>
      <c r="T626" s="220"/>
      <c r="U626" s="220"/>
    </row>
    <row r="627" spans="5:21" s="2" customFormat="1" x14ac:dyDescent="0.25">
      <c r="E627" s="67"/>
      <c r="L627" s="220"/>
      <c r="M627" s="220"/>
      <c r="N627" s="220"/>
      <c r="O627" s="220"/>
      <c r="P627" s="220"/>
      <c r="Q627" s="220"/>
      <c r="R627" s="220"/>
      <c r="S627" s="220"/>
      <c r="T627" s="220"/>
      <c r="U627" s="220"/>
    </row>
    <row r="628" spans="5:21" s="2" customFormat="1" x14ac:dyDescent="0.25">
      <c r="E628" s="67"/>
      <c r="L628" s="220"/>
      <c r="M628" s="220"/>
      <c r="N628" s="220"/>
      <c r="O628" s="220"/>
      <c r="P628" s="220"/>
      <c r="Q628" s="220"/>
      <c r="R628" s="220"/>
      <c r="S628" s="220"/>
      <c r="T628" s="220"/>
      <c r="U628" s="220"/>
    </row>
    <row r="629" spans="5:21" s="2" customFormat="1" x14ac:dyDescent="0.25">
      <c r="E629" s="67"/>
      <c r="L629" s="220"/>
      <c r="M629" s="220"/>
      <c r="N629" s="220"/>
      <c r="O629" s="220"/>
      <c r="P629" s="220"/>
      <c r="Q629" s="220"/>
      <c r="R629" s="220"/>
      <c r="S629" s="220"/>
      <c r="T629" s="220"/>
      <c r="U629" s="220"/>
    </row>
    <row r="630" spans="5:21" s="2" customFormat="1" x14ac:dyDescent="0.25">
      <c r="E630" s="67"/>
      <c r="L630" s="220"/>
      <c r="M630" s="220"/>
      <c r="N630" s="220"/>
      <c r="O630" s="220"/>
      <c r="P630" s="220"/>
      <c r="Q630" s="220"/>
      <c r="R630" s="220"/>
      <c r="S630" s="220"/>
      <c r="T630" s="220"/>
      <c r="U630" s="220"/>
    </row>
    <row r="631" spans="5:21" s="2" customFormat="1" x14ac:dyDescent="0.25">
      <c r="E631" s="67"/>
      <c r="L631" s="220"/>
      <c r="M631" s="220"/>
      <c r="N631" s="220"/>
      <c r="O631" s="220"/>
      <c r="P631" s="220"/>
      <c r="Q631" s="220"/>
      <c r="R631" s="220"/>
      <c r="S631" s="220"/>
      <c r="T631" s="220"/>
      <c r="U631" s="220"/>
    </row>
    <row r="632" spans="5:21" s="2" customFormat="1" x14ac:dyDescent="0.25">
      <c r="E632" s="67"/>
      <c r="L632" s="220"/>
      <c r="M632" s="220"/>
      <c r="N632" s="220"/>
      <c r="O632" s="220"/>
      <c r="P632" s="220"/>
      <c r="Q632" s="220"/>
      <c r="R632" s="220"/>
      <c r="S632" s="220"/>
      <c r="T632" s="220"/>
      <c r="U632" s="220"/>
    </row>
    <row r="633" spans="5:21" s="2" customFormat="1" x14ac:dyDescent="0.25">
      <c r="E633" s="67"/>
      <c r="L633" s="220"/>
      <c r="M633" s="220"/>
      <c r="N633" s="220"/>
      <c r="O633" s="220"/>
      <c r="P633" s="220"/>
      <c r="Q633" s="220"/>
      <c r="R633" s="220"/>
      <c r="S633" s="220"/>
      <c r="T633" s="220"/>
      <c r="U633" s="220"/>
    </row>
    <row r="634" spans="5:21" s="2" customFormat="1" x14ac:dyDescent="0.25">
      <c r="E634" s="67"/>
      <c r="L634" s="220"/>
      <c r="M634" s="220"/>
      <c r="N634" s="220"/>
      <c r="O634" s="220"/>
      <c r="P634" s="220"/>
      <c r="Q634" s="220"/>
      <c r="R634" s="220"/>
      <c r="S634" s="220"/>
      <c r="T634" s="220"/>
      <c r="U634" s="220"/>
    </row>
    <row r="635" spans="5:21" s="2" customFormat="1" x14ac:dyDescent="0.25">
      <c r="E635" s="67"/>
      <c r="L635" s="220"/>
      <c r="M635" s="220"/>
      <c r="N635" s="220"/>
      <c r="O635" s="220"/>
      <c r="P635" s="220"/>
      <c r="Q635" s="220"/>
      <c r="R635" s="220"/>
      <c r="S635" s="220"/>
      <c r="T635" s="220"/>
      <c r="U635" s="220"/>
    </row>
    <row r="636" spans="5:21" s="2" customFormat="1" x14ac:dyDescent="0.25">
      <c r="E636" s="67"/>
      <c r="L636" s="220"/>
      <c r="M636" s="220"/>
      <c r="N636" s="220"/>
      <c r="O636" s="220"/>
      <c r="P636" s="220"/>
      <c r="Q636" s="220"/>
      <c r="R636" s="220"/>
      <c r="S636" s="220"/>
      <c r="T636" s="220"/>
      <c r="U636" s="220"/>
    </row>
    <row r="637" spans="5:21" s="2" customFormat="1" x14ac:dyDescent="0.25">
      <c r="E637" s="67"/>
      <c r="L637" s="220"/>
      <c r="M637" s="220"/>
      <c r="N637" s="220"/>
      <c r="O637" s="220"/>
      <c r="P637" s="220"/>
      <c r="Q637" s="220"/>
      <c r="R637" s="220"/>
      <c r="S637" s="220"/>
      <c r="T637" s="220"/>
      <c r="U637" s="220"/>
    </row>
    <row r="638" spans="5:21" s="2" customFormat="1" x14ac:dyDescent="0.25">
      <c r="E638" s="67"/>
      <c r="L638" s="220"/>
      <c r="M638" s="220"/>
      <c r="N638" s="220"/>
      <c r="O638" s="220"/>
      <c r="P638" s="220"/>
      <c r="Q638" s="220"/>
      <c r="R638" s="220"/>
      <c r="S638" s="220"/>
      <c r="T638" s="220"/>
      <c r="U638" s="220"/>
    </row>
    <row r="639" spans="5:21" s="2" customFormat="1" x14ac:dyDescent="0.25">
      <c r="E639" s="67"/>
      <c r="L639" s="220"/>
      <c r="M639" s="220"/>
      <c r="N639" s="220"/>
      <c r="O639" s="220"/>
      <c r="P639" s="220"/>
      <c r="Q639" s="220"/>
      <c r="R639" s="220"/>
      <c r="S639" s="220"/>
      <c r="T639" s="220"/>
      <c r="U639" s="220"/>
    </row>
    <row r="640" spans="5:21" s="2" customFormat="1" x14ac:dyDescent="0.25">
      <c r="E640" s="67"/>
      <c r="L640" s="220"/>
      <c r="M640" s="220"/>
      <c r="N640" s="220"/>
      <c r="O640" s="220"/>
      <c r="P640" s="220"/>
      <c r="Q640" s="220"/>
      <c r="R640" s="220"/>
      <c r="S640" s="220"/>
      <c r="T640" s="220"/>
      <c r="U640" s="220"/>
    </row>
    <row r="641" spans="5:21" s="2" customFormat="1" x14ac:dyDescent="0.25">
      <c r="E641" s="67"/>
      <c r="L641" s="220"/>
      <c r="M641" s="220"/>
      <c r="N641" s="220"/>
      <c r="O641" s="220"/>
      <c r="P641" s="220"/>
      <c r="Q641" s="220"/>
      <c r="R641" s="220"/>
      <c r="S641" s="220"/>
      <c r="T641" s="220"/>
      <c r="U641" s="220"/>
    </row>
    <row r="642" spans="5:21" s="2" customFormat="1" x14ac:dyDescent="0.25">
      <c r="E642" s="67"/>
      <c r="L642" s="220"/>
      <c r="M642" s="220"/>
      <c r="N642" s="220"/>
      <c r="O642" s="220"/>
      <c r="P642" s="220"/>
      <c r="Q642" s="220"/>
      <c r="R642" s="220"/>
      <c r="S642" s="220"/>
      <c r="T642" s="220"/>
      <c r="U642" s="220"/>
    </row>
    <row r="643" spans="5:21" s="2" customFormat="1" x14ac:dyDescent="0.25">
      <c r="E643" s="67"/>
      <c r="L643" s="220"/>
      <c r="M643" s="220"/>
      <c r="N643" s="220"/>
      <c r="O643" s="220"/>
      <c r="P643" s="220"/>
      <c r="Q643" s="220"/>
      <c r="R643" s="220"/>
      <c r="S643" s="220"/>
      <c r="T643" s="220"/>
      <c r="U643" s="220"/>
    </row>
    <row r="644" spans="5:21" s="2" customFormat="1" x14ac:dyDescent="0.25">
      <c r="E644" s="67"/>
      <c r="L644" s="220"/>
      <c r="M644" s="220"/>
      <c r="N644" s="220"/>
      <c r="O644" s="220"/>
      <c r="P644" s="220"/>
      <c r="Q644" s="220"/>
      <c r="R644" s="220"/>
      <c r="S644" s="220"/>
      <c r="T644" s="220"/>
      <c r="U644" s="220"/>
    </row>
    <row r="645" spans="5:21" s="2" customFormat="1" x14ac:dyDescent="0.25">
      <c r="E645" s="67"/>
      <c r="L645" s="220"/>
      <c r="M645" s="220"/>
      <c r="N645" s="220"/>
      <c r="O645" s="220"/>
      <c r="P645" s="220"/>
      <c r="Q645" s="220"/>
      <c r="R645" s="220"/>
      <c r="S645" s="220"/>
      <c r="T645" s="220"/>
      <c r="U645" s="220"/>
    </row>
    <row r="646" spans="5:21" s="2" customFormat="1" x14ac:dyDescent="0.25">
      <c r="E646" s="67"/>
      <c r="L646" s="220"/>
      <c r="M646" s="220"/>
      <c r="N646" s="220"/>
      <c r="O646" s="220"/>
      <c r="P646" s="220"/>
      <c r="Q646" s="220"/>
      <c r="R646" s="220"/>
      <c r="S646" s="220"/>
      <c r="T646" s="220"/>
      <c r="U646" s="220"/>
    </row>
    <row r="647" spans="5:21" s="2" customFormat="1" x14ac:dyDescent="0.25">
      <c r="E647" s="67"/>
      <c r="L647" s="220"/>
      <c r="M647" s="220"/>
      <c r="N647" s="220"/>
      <c r="O647" s="220"/>
      <c r="P647" s="220"/>
      <c r="Q647" s="220"/>
      <c r="R647" s="220"/>
      <c r="S647" s="220"/>
      <c r="T647" s="220"/>
      <c r="U647" s="220"/>
    </row>
    <row r="648" spans="5:21" s="2" customFormat="1" x14ac:dyDescent="0.25">
      <c r="E648" s="67"/>
      <c r="L648" s="220"/>
      <c r="M648" s="220"/>
      <c r="N648" s="220"/>
      <c r="O648" s="220"/>
      <c r="P648" s="220"/>
      <c r="Q648" s="220"/>
      <c r="R648" s="220"/>
      <c r="S648" s="220"/>
      <c r="T648" s="220"/>
      <c r="U648" s="220"/>
    </row>
    <row r="649" spans="5:21" s="2" customFormat="1" x14ac:dyDescent="0.25">
      <c r="E649" s="67"/>
      <c r="L649" s="220"/>
      <c r="M649" s="220"/>
      <c r="N649" s="220"/>
      <c r="O649" s="220"/>
      <c r="P649" s="220"/>
      <c r="Q649" s="220"/>
      <c r="R649" s="220"/>
      <c r="S649" s="220"/>
      <c r="T649" s="220"/>
      <c r="U649" s="220"/>
    </row>
    <row r="650" spans="5:21" s="2" customFormat="1" x14ac:dyDescent="0.25">
      <c r="E650" s="67"/>
      <c r="L650" s="220"/>
      <c r="M650" s="220"/>
      <c r="N650" s="220"/>
      <c r="O650" s="220"/>
      <c r="P650" s="220"/>
      <c r="Q650" s="220"/>
      <c r="R650" s="220"/>
      <c r="S650" s="220"/>
      <c r="T650" s="220"/>
      <c r="U650" s="220"/>
    </row>
    <row r="651" spans="5:21" s="2" customFormat="1" x14ac:dyDescent="0.25">
      <c r="E651" s="67"/>
      <c r="L651" s="220"/>
      <c r="M651" s="220"/>
      <c r="N651" s="220"/>
      <c r="O651" s="220"/>
      <c r="P651" s="220"/>
      <c r="Q651" s="220"/>
      <c r="R651" s="220"/>
      <c r="S651" s="220"/>
      <c r="T651" s="220"/>
      <c r="U651" s="220"/>
    </row>
    <row r="652" spans="5:21" s="2" customFormat="1" x14ac:dyDescent="0.25">
      <c r="E652" s="67"/>
      <c r="L652" s="220"/>
      <c r="M652" s="220"/>
      <c r="N652" s="220"/>
      <c r="O652" s="220"/>
      <c r="P652" s="220"/>
      <c r="Q652" s="220"/>
      <c r="R652" s="220"/>
      <c r="S652" s="220"/>
      <c r="T652" s="220"/>
      <c r="U652" s="220"/>
    </row>
    <row r="653" spans="5:21" s="2" customFormat="1" x14ac:dyDescent="0.25">
      <c r="E653" s="67"/>
      <c r="L653" s="220"/>
      <c r="M653" s="220"/>
      <c r="N653" s="220"/>
      <c r="O653" s="220"/>
      <c r="P653" s="220"/>
      <c r="Q653" s="220"/>
      <c r="R653" s="220"/>
      <c r="S653" s="220"/>
      <c r="T653" s="220"/>
      <c r="U653" s="220"/>
    </row>
    <row r="654" spans="5:21" s="2" customFormat="1" x14ac:dyDescent="0.25">
      <c r="E654" s="67"/>
      <c r="L654" s="220"/>
      <c r="M654" s="220"/>
      <c r="N654" s="220"/>
      <c r="O654" s="220"/>
      <c r="P654" s="220"/>
      <c r="Q654" s="220"/>
      <c r="R654" s="220"/>
      <c r="S654" s="220"/>
      <c r="T654" s="220"/>
      <c r="U654" s="220"/>
    </row>
    <row r="655" spans="5:21" s="2" customFormat="1" x14ac:dyDescent="0.25">
      <c r="E655" s="67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</row>
    <row r="656" spans="5:21" s="2" customFormat="1" x14ac:dyDescent="0.25">
      <c r="E656" s="67"/>
      <c r="L656" s="220"/>
      <c r="M656" s="220"/>
      <c r="N656" s="220"/>
      <c r="O656" s="220"/>
      <c r="P656" s="220"/>
      <c r="Q656" s="220"/>
      <c r="R656" s="220"/>
      <c r="S656" s="220"/>
      <c r="T656" s="220"/>
      <c r="U656" s="220"/>
    </row>
    <row r="657" spans="5:21" s="2" customFormat="1" x14ac:dyDescent="0.25">
      <c r="E657" s="67"/>
      <c r="L657" s="220"/>
      <c r="M657" s="220"/>
      <c r="N657" s="220"/>
      <c r="O657" s="220"/>
      <c r="P657" s="220"/>
      <c r="Q657" s="220"/>
      <c r="R657" s="220"/>
      <c r="S657" s="220"/>
      <c r="T657" s="220"/>
      <c r="U657" s="220"/>
    </row>
    <row r="658" spans="5:21" s="2" customFormat="1" x14ac:dyDescent="0.25">
      <c r="E658" s="67"/>
      <c r="L658" s="220"/>
      <c r="M658" s="220"/>
      <c r="N658" s="220"/>
      <c r="O658" s="220"/>
      <c r="P658" s="220"/>
      <c r="Q658" s="220"/>
      <c r="R658" s="220"/>
      <c r="S658" s="220"/>
      <c r="T658" s="220"/>
      <c r="U658" s="220"/>
    </row>
    <row r="659" spans="5:21" s="2" customFormat="1" x14ac:dyDescent="0.25">
      <c r="E659" s="67"/>
      <c r="L659" s="220"/>
      <c r="M659" s="220"/>
      <c r="N659" s="220"/>
      <c r="O659" s="220"/>
      <c r="P659" s="220"/>
      <c r="Q659" s="220"/>
      <c r="R659" s="220"/>
      <c r="S659" s="220"/>
      <c r="T659" s="220"/>
      <c r="U659" s="220"/>
    </row>
    <row r="660" spans="5:21" s="2" customFormat="1" x14ac:dyDescent="0.25">
      <c r="E660" s="67"/>
      <c r="L660" s="220"/>
      <c r="M660" s="220"/>
      <c r="N660" s="220"/>
      <c r="O660" s="220"/>
      <c r="P660" s="220"/>
      <c r="Q660" s="220"/>
      <c r="R660" s="220"/>
      <c r="S660" s="220"/>
      <c r="T660" s="220"/>
      <c r="U660" s="220"/>
    </row>
    <row r="661" spans="5:21" s="2" customFormat="1" x14ac:dyDescent="0.25">
      <c r="E661" s="67"/>
      <c r="L661" s="220"/>
      <c r="M661" s="220"/>
      <c r="N661" s="220"/>
      <c r="O661" s="220"/>
      <c r="P661" s="220"/>
      <c r="Q661" s="220"/>
      <c r="R661" s="220"/>
      <c r="S661" s="220"/>
      <c r="T661" s="220"/>
      <c r="U661" s="220"/>
    </row>
    <row r="662" spans="5:21" s="2" customFormat="1" x14ac:dyDescent="0.25">
      <c r="E662" s="67"/>
      <c r="L662" s="220"/>
      <c r="M662" s="220"/>
      <c r="N662" s="220"/>
      <c r="O662" s="220"/>
      <c r="P662" s="220"/>
      <c r="Q662" s="220"/>
      <c r="R662" s="220"/>
      <c r="S662" s="220"/>
      <c r="T662" s="220"/>
      <c r="U662" s="220"/>
    </row>
    <row r="663" spans="5:21" s="2" customFormat="1" x14ac:dyDescent="0.25">
      <c r="E663" s="67"/>
      <c r="L663" s="220"/>
      <c r="M663" s="220"/>
      <c r="N663" s="220"/>
      <c r="O663" s="220"/>
      <c r="P663" s="220"/>
      <c r="Q663" s="220"/>
      <c r="R663" s="220"/>
      <c r="S663" s="220"/>
      <c r="T663" s="220"/>
      <c r="U663" s="220"/>
    </row>
    <row r="664" spans="5:21" s="2" customFormat="1" x14ac:dyDescent="0.25">
      <c r="E664" s="67"/>
      <c r="L664" s="220"/>
      <c r="M664" s="220"/>
      <c r="N664" s="220"/>
      <c r="O664" s="220"/>
      <c r="P664" s="220"/>
      <c r="Q664" s="220"/>
      <c r="R664" s="220"/>
      <c r="S664" s="220"/>
      <c r="T664" s="220"/>
      <c r="U664" s="220"/>
    </row>
    <row r="665" spans="5:21" s="2" customFormat="1" x14ac:dyDescent="0.25">
      <c r="E665" s="67"/>
      <c r="L665" s="220"/>
      <c r="M665" s="220"/>
      <c r="N665" s="220"/>
      <c r="O665" s="220"/>
      <c r="P665" s="220"/>
      <c r="Q665" s="220"/>
      <c r="R665" s="220"/>
      <c r="S665" s="220"/>
      <c r="T665" s="220"/>
      <c r="U665" s="220"/>
    </row>
    <row r="666" spans="5:21" s="2" customFormat="1" x14ac:dyDescent="0.25">
      <c r="E666" s="67"/>
      <c r="L666" s="220"/>
      <c r="M666" s="220"/>
      <c r="N666" s="220"/>
      <c r="O666" s="220"/>
      <c r="P666" s="220"/>
      <c r="Q666" s="220"/>
      <c r="R666" s="220"/>
      <c r="S666" s="220"/>
      <c r="T666" s="220"/>
      <c r="U666" s="220"/>
    </row>
    <row r="667" spans="5:21" s="2" customFormat="1" x14ac:dyDescent="0.25">
      <c r="E667" s="67"/>
      <c r="L667" s="220"/>
      <c r="M667" s="220"/>
      <c r="N667" s="220"/>
      <c r="O667" s="220"/>
      <c r="P667" s="220"/>
      <c r="Q667" s="220"/>
      <c r="R667" s="220"/>
      <c r="S667" s="220"/>
      <c r="T667" s="220"/>
      <c r="U667" s="220"/>
    </row>
    <row r="668" spans="5:21" s="2" customFormat="1" x14ac:dyDescent="0.25">
      <c r="E668" s="67"/>
      <c r="L668" s="220"/>
      <c r="M668" s="220"/>
      <c r="N668" s="220"/>
      <c r="O668" s="220"/>
      <c r="P668" s="220"/>
      <c r="Q668" s="220"/>
      <c r="R668" s="220"/>
      <c r="S668" s="220"/>
      <c r="T668" s="220"/>
      <c r="U668" s="220"/>
    </row>
    <row r="669" spans="5:21" s="2" customFormat="1" x14ac:dyDescent="0.25">
      <c r="E669" s="67"/>
      <c r="L669" s="220"/>
      <c r="M669" s="220"/>
      <c r="N669" s="220"/>
      <c r="O669" s="220"/>
      <c r="P669" s="220"/>
      <c r="Q669" s="220"/>
      <c r="R669" s="220"/>
      <c r="S669" s="220"/>
      <c r="T669" s="220"/>
      <c r="U669" s="220"/>
    </row>
    <row r="670" spans="5:21" s="2" customFormat="1" x14ac:dyDescent="0.25">
      <c r="E670" s="67"/>
      <c r="L670" s="220"/>
      <c r="M670" s="220"/>
      <c r="N670" s="220"/>
      <c r="O670" s="220"/>
      <c r="P670" s="220"/>
      <c r="Q670" s="220"/>
      <c r="R670" s="220"/>
      <c r="S670" s="220"/>
      <c r="T670" s="220"/>
      <c r="U670" s="220"/>
    </row>
    <row r="671" spans="5:21" s="2" customFormat="1" x14ac:dyDescent="0.25">
      <c r="E671" s="67"/>
      <c r="L671" s="220"/>
      <c r="M671" s="220"/>
      <c r="N671" s="220"/>
      <c r="O671" s="220"/>
      <c r="P671" s="220"/>
      <c r="Q671" s="220"/>
      <c r="R671" s="220"/>
      <c r="S671" s="220"/>
      <c r="T671" s="220"/>
      <c r="U671" s="220"/>
    </row>
    <row r="672" spans="5:21" s="2" customFormat="1" x14ac:dyDescent="0.25">
      <c r="E672" s="67"/>
      <c r="L672" s="220"/>
      <c r="M672" s="220"/>
      <c r="N672" s="220"/>
      <c r="O672" s="220"/>
      <c r="P672" s="220"/>
      <c r="Q672" s="220"/>
      <c r="R672" s="220"/>
      <c r="S672" s="220"/>
      <c r="T672" s="220"/>
      <c r="U672" s="220"/>
    </row>
    <row r="673" spans="5:21" s="2" customFormat="1" x14ac:dyDescent="0.25">
      <c r="E673" s="67"/>
      <c r="L673" s="220"/>
      <c r="M673" s="220"/>
      <c r="N673" s="220"/>
      <c r="O673" s="220"/>
      <c r="P673" s="220"/>
      <c r="Q673" s="220"/>
      <c r="R673" s="220"/>
      <c r="S673" s="220"/>
      <c r="T673" s="220"/>
      <c r="U673" s="220"/>
    </row>
    <row r="674" spans="5:21" s="2" customFormat="1" x14ac:dyDescent="0.25">
      <c r="E674" s="67"/>
      <c r="L674" s="220"/>
      <c r="M674" s="220"/>
      <c r="N674" s="220"/>
      <c r="O674" s="220"/>
      <c r="P674" s="220"/>
      <c r="Q674" s="220"/>
      <c r="R674" s="220"/>
      <c r="S674" s="220"/>
      <c r="T674" s="220"/>
      <c r="U674" s="220"/>
    </row>
    <row r="675" spans="5:21" s="2" customFormat="1" x14ac:dyDescent="0.25">
      <c r="E675" s="67"/>
      <c r="L675" s="220"/>
      <c r="M675" s="220"/>
      <c r="N675" s="220"/>
      <c r="O675" s="220"/>
      <c r="P675" s="220"/>
      <c r="Q675" s="220"/>
      <c r="R675" s="220"/>
      <c r="S675" s="220"/>
      <c r="T675" s="220"/>
      <c r="U675" s="220"/>
    </row>
    <row r="676" spans="5:21" s="2" customFormat="1" x14ac:dyDescent="0.25">
      <c r="E676" s="67"/>
      <c r="L676" s="220"/>
      <c r="M676" s="220"/>
      <c r="N676" s="220"/>
      <c r="O676" s="220"/>
      <c r="P676" s="220"/>
      <c r="Q676" s="220"/>
      <c r="R676" s="220"/>
      <c r="S676" s="220"/>
      <c r="T676" s="220"/>
      <c r="U676" s="220"/>
    </row>
    <row r="677" spans="5:21" s="2" customFormat="1" x14ac:dyDescent="0.25">
      <c r="E677" s="67"/>
      <c r="L677" s="220"/>
      <c r="M677" s="220"/>
      <c r="N677" s="220"/>
      <c r="O677" s="220"/>
      <c r="P677" s="220"/>
      <c r="Q677" s="220"/>
      <c r="R677" s="220"/>
      <c r="S677" s="220"/>
      <c r="T677" s="220"/>
      <c r="U677" s="220"/>
    </row>
    <row r="678" spans="5:21" s="2" customFormat="1" x14ac:dyDescent="0.25">
      <c r="E678" s="67"/>
      <c r="L678" s="220"/>
      <c r="M678" s="220"/>
      <c r="N678" s="220"/>
      <c r="O678" s="220"/>
      <c r="P678" s="220"/>
      <c r="Q678" s="220"/>
      <c r="R678" s="220"/>
      <c r="S678" s="220"/>
      <c r="T678" s="220"/>
      <c r="U678" s="220"/>
    </row>
    <row r="679" spans="5:21" s="2" customFormat="1" x14ac:dyDescent="0.25">
      <c r="E679" s="67"/>
      <c r="L679" s="220"/>
      <c r="M679" s="220"/>
      <c r="N679" s="220"/>
      <c r="O679" s="220"/>
      <c r="P679" s="220"/>
      <c r="Q679" s="220"/>
      <c r="R679" s="220"/>
      <c r="S679" s="220"/>
      <c r="T679" s="220"/>
      <c r="U679" s="220"/>
    </row>
    <row r="680" spans="5:21" s="2" customFormat="1" x14ac:dyDescent="0.25">
      <c r="E680" s="67"/>
      <c r="L680" s="220"/>
      <c r="M680" s="220"/>
      <c r="N680" s="220"/>
      <c r="O680" s="220"/>
      <c r="P680" s="220"/>
      <c r="Q680" s="220"/>
      <c r="R680" s="220"/>
      <c r="S680" s="220"/>
      <c r="T680" s="220"/>
      <c r="U680" s="220"/>
    </row>
    <row r="681" spans="5:21" s="2" customFormat="1" x14ac:dyDescent="0.25">
      <c r="E681" s="67"/>
      <c r="L681" s="220"/>
      <c r="M681" s="220"/>
      <c r="N681" s="220"/>
      <c r="O681" s="220"/>
      <c r="P681" s="220"/>
      <c r="Q681" s="220"/>
      <c r="R681" s="220"/>
      <c r="S681" s="220"/>
      <c r="T681" s="220"/>
      <c r="U681" s="220"/>
    </row>
    <row r="682" spans="5:21" s="2" customFormat="1" x14ac:dyDescent="0.25">
      <c r="E682" s="67"/>
      <c r="L682" s="220"/>
      <c r="M682" s="220"/>
      <c r="N682" s="220"/>
      <c r="O682" s="220"/>
      <c r="P682" s="220"/>
      <c r="Q682" s="220"/>
      <c r="R682" s="220"/>
      <c r="S682" s="220"/>
      <c r="T682" s="220"/>
      <c r="U682" s="220"/>
    </row>
    <row r="683" spans="5:21" s="2" customFormat="1" x14ac:dyDescent="0.25">
      <c r="E683" s="67"/>
      <c r="L683" s="220"/>
      <c r="M683" s="220"/>
      <c r="N683" s="220"/>
      <c r="O683" s="220"/>
      <c r="P683" s="220"/>
      <c r="Q683" s="220"/>
      <c r="R683" s="220"/>
      <c r="S683" s="220"/>
      <c r="T683" s="220"/>
      <c r="U683" s="220"/>
    </row>
    <row r="684" spans="5:21" s="2" customFormat="1" x14ac:dyDescent="0.25">
      <c r="E684" s="67"/>
      <c r="L684" s="220"/>
      <c r="M684" s="220"/>
      <c r="N684" s="220"/>
      <c r="O684" s="220"/>
      <c r="P684" s="220"/>
      <c r="Q684" s="220"/>
      <c r="R684" s="220"/>
      <c r="S684" s="220"/>
      <c r="T684" s="220"/>
      <c r="U684" s="220"/>
    </row>
    <row r="685" spans="5:21" s="2" customFormat="1" x14ac:dyDescent="0.25">
      <c r="E685" s="67"/>
      <c r="L685" s="220"/>
      <c r="M685" s="220"/>
      <c r="N685" s="220"/>
      <c r="O685" s="220"/>
      <c r="P685" s="220"/>
      <c r="Q685" s="220"/>
      <c r="R685" s="220"/>
      <c r="S685" s="220"/>
      <c r="T685" s="220"/>
      <c r="U685" s="220"/>
    </row>
    <row r="686" spans="5:21" s="2" customFormat="1" x14ac:dyDescent="0.25">
      <c r="E686" s="67"/>
      <c r="L686" s="220"/>
      <c r="M686" s="220"/>
      <c r="N686" s="220"/>
      <c r="O686" s="220"/>
      <c r="P686" s="220"/>
      <c r="Q686" s="220"/>
      <c r="R686" s="220"/>
      <c r="S686" s="220"/>
      <c r="T686" s="220"/>
      <c r="U686" s="220"/>
    </row>
    <row r="687" spans="5:21" s="2" customFormat="1" x14ac:dyDescent="0.25">
      <c r="E687" s="67"/>
      <c r="L687" s="220"/>
      <c r="M687" s="220"/>
      <c r="N687" s="220"/>
      <c r="O687" s="220"/>
      <c r="P687" s="220"/>
      <c r="Q687" s="220"/>
      <c r="R687" s="220"/>
      <c r="S687" s="220"/>
      <c r="T687" s="220"/>
      <c r="U687" s="220"/>
    </row>
    <row r="688" spans="5:21" s="2" customFormat="1" x14ac:dyDescent="0.25">
      <c r="E688" s="67"/>
      <c r="L688" s="220"/>
      <c r="M688" s="220"/>
      <c r="N688" s="220"/>
      <c r="O688" s="220"/>
      <c r="P688" s="220"/>
      <c r="Q688" s="220"/>
      <c r="R688" s="220"/>
      <c r="S688" s="220"/>
      <c r="T688" s="220"/>
      <c r="U688" s="220"/>
    </row>
    <row r="689" spans="5:21" s="2" customFormat="1" x14ac:dyDescent="0.25">
      <c r="E689" s="67"/>
      <c r="L689" s="220"/>
      <c r="M689" s="220"/>
      <c r="N689" s="220"/>
      <c r="O689" s="220"/>
      <c r="P689" s="220"/>
      <c r="Q689" s="220"/>
      <c r="R689" s="220"/>
      <c r="S689" s="220"/>
      <c r="T689" s="220"/>
      <c r="U689" s="220"/>
    </row>
    <row r="690" spans="5:21" s="2" customFormat="1" x14ac:dyDescent="0.25">
      <c r="E690" s="67"/>
      <c r="L690" s="220"/>
      <c r="M690" s="220"/>
      <c r="N690" s="220"/>
      <c r="O690" s="220"/>
      <c r="P690" s="220"/>
      <c r="Q690" s="220"/>
      <c r="R690" s="220"/>
      <c r="S690" s="220"/>
      <c r="T690" s="220"/>
      <c r="U690" s="220"/>
    </row>
    <row r="691" spans="5:21" s="2" customFormat="1" x14ac:dyDescent="0.25">
      <c r="E691" s="67"/>
      <c r="L691" s="220"/>
      <c r="M691" s="220"/>
      <c r="N691" s="220"/>
      <c r="O691" s="220"/>
      <c r="P691" s="220"/>
      <c r="Q691" s="220"/>
      <c r="R691" s="220"/>
      <c r="S691" s="220"/>
      <c r="T691" s="220"/>
      <c r="U691" s="220"/>
    </row>
    <row r="692" spans="5:21" s="2" customFormat="1" x14ac:dyDescent="0.25">
      <c r="E692" s="67"/>
      <c r="L692" s="220"/>
      <c r="M692" s="220"/>
      <c r="N692" s="220"/>
      <c r="O692" s="220"/>
      <c r="P692" s="220"/>
      <c r="Q692" s="220"/>
      <c r="R692" s="220"/>
      <c r="S692" s="220"/>
      <c r="T692" s="220"/>
      <c r="U692" s="220"/>
    </row>
    <row r="693" spans="5:21" s="2" customFormat="1" x14ac:dyDescent="0.25">
      <c r="E693" s="67"/>
      <c r="L693" s="220"/>
      <c r="M693" s="220"/>
      <c r="N693" s="220"/>
      <c r="O693" s="220"/>
      <c r="P693" s="220"/>
      <c r="Q693" s="220"/>
      <c r="R693" s="220"/>
      <c r="S693" s="220"/>
      <c r="T693" s="220"/>
      <c r="U693" s="220"/>
    </row>
    <row r="694" spans="5:21" s="2" customFormat="1" x14ac:dyDescent="0.25">
      <c r="E694" s="67"/>
      <c r="L694" s="220"/>
      <c r="M694" s="220"/>
      <c r="N694" s="220"/>
      <c r="O694" s="220"/>
      <c r="P694" s="220"/>
      <c r="Q694" s="220"/>
      <c r="R694" s="220"/>
      <c r="S694" s="220"/>
      <c r="T694" s="220"/>
      <c r="U694" s="220"/>
    </row>
    <row r="695" spans="5:21" s="2" customFormat="1" x14ac:dyDescent="0.25">
      <c r="E695" s="67"/>
      <c r="L695" s="220"/>
      <c r="M695" s="220"/>
      <c r="N695" s="220"/>
      <c r="O695" s="220"/>
      <c r="P695" s="220"/>
      <c r="Q695" s="220"/>
      <c r="R695" s="220"/>
      <c r="S695" s="220"/>
      <c r="T695" s="220"/>
      <c r="U695" s="220"/>
    </row>
    <row r="696" spans="5:21" s="2" customFormat="1" x14ac:dyDescent="0.25">
      <c r="E696" s="67"/>
      <c r="L696" s="220"/>
      <c r="M696" s="220"/>
      <c r="N696" s="220"/>
      <c r="O696" s="220"/>
      <c r="P696" s="220"/>
      <c r="Q696" s="220"/>
      <c r="R696" s="220"/>
      <c r="S696" s="220"/>
      <c r="T696" s="220"/>
      <c r="U696" s="220"/>
    </row>
    <row r="697" spans="5:21" s="2" customFormat="1" x14ac:dyDescent="0.25">
      <c r="E697" s="67"/>
      <c r="L697" s="220"/>
      <c r="M697" s="220"/>
      <c r="N697" s="220"/>
      <c r="O697" s="220"/>
      <c r="P697" s="220"/>
      <c r="Q697" s="220"/>
      <c r="R697" s="220"/>
      <c r="S697" s="220"/>
      <c r="T697" s="220"/>
      <c r="U697" s="220"/>
    </row>
    <row r="698" spans="5:21" s="2" customFormat="1" x14ac:dyDescent="0.25">
      <c r="E698" s="67"/>
      <c r="L698" s="220"/>
      <c r="M698" s="220"/>
      <c r="N698" s="220"/>
      <c r="O698" s="220"/>
      <c r="P698" s="220"/>
      <c r="Q698" s="220"/>
      <c r="R698" s="220"/>
      <c r="S698" s="220"/>
      <c r="T698" s="220"/>
      <c r="U698" s="220"/>
    </row>
    <row r="699" spans="5:21" s="2" customFormat="1" x14ac:dyDescent="0.25">
      <c r="E699" s="67"/>
      <c r="L699" s="220"/>
      <c r="M699" s="220"/>
      <c r="N699" s="220"/>
      <c r="O699" s="220"/>
      <c r="P699" s="220"/>
      <c r="Q699" s="220"/>
      <c r="R699" s="220"/>
      <c r="S699" s="220"/>
      <c r="T699" s="220"/>
      <c r="U699" s="220"/>
    </row>
    <row r="700" spans="5:21" s="2" customFormat="1" x14ac:dyDescent="0.25">
      <c r="E700" s="67"/>
      <c r="L700" s="220"/>
      <c r="M700" s="220"/>
      <c r="N700" s="220"/>
      <c r="O700" s="220"/>
      <c r="P700" s="220"/>
      <c r="Q700" s="220"/>
      <c r="R700" s="220"/>
      <c r="S700" s="220"/>
      <c r="T700" s="220"/>
      <c r="U700" s="220"/>
    </row>
    <row r="701" spans="5:21" s="2" customFormat="1" x14ac:dyDescent="0.25">
      <c r="E701" s="67"/>
      <c r="L701" s="220"/>
      <c r="M701" s="220"/>
      <c r="N701" s="220"/>
      <c r="O701" s="220"/>
      <c r="P701" s="220"/>
      <c r="Q701" s="220"/>
      <c r="R701" s="220"/>
      <c r="S701" s="220"/>
      <c r="T701" s="220"/>
      <c r="U701" s="220"/>
    </row>
    <row r="702" spans="5:21" s="2" customFormat="1" x14ac:dyDescent="0.25">
      <c r="E702" s="67"/>
      <c r="L702" s="220"/>
      <c r="M702" s="220"/>
      <c r="N702" s="220"/>
      <c r="O702" s="220"/>
      <c r="P702" s="220"/>
      <c r="Q702" s="220"/>
      <c r="R702" s="220"/>
      <c r="S702" s="220"/>
      <c r="T702" s="220"/>
      <c r="U702" s="220"/>
    </row>
    <row r="703" spans="5:21" s="2" customFormat="1" x14ac:dyDescent="0.25">
      <c r="E703" s="67"/>
      <c r="L703" s="220"/>
      <c r="M703" s="220"/>
      <c r="N703" s="220"/>
      <c r="O703" s="220"/>
      <c r="P703" s="220"/>
      <c r="Q703" s="220"/>
      <c r="R703" s="220"/>
      <c r="S703" s="220"/>
      <c r="T703" s="220"/>
      <c r="U703" s="220"/>
    </row>
    <row r="704" spans="5:21" s="2" customFormat="1" x14ac:dyDescent="0.25">
      <c r="E704" s="67"/>
      <c r="L704" s="220"/>
      <c r="M704" s="220"/>
      <c r="N704" s="220"/>
      <c r="O704" s="220"/>
      <c r="P704" s="220"/>
      <c r="Q704" s="220"/>
      <c r="R704" s="220"/>
      <c r="S704" s="220"/>
      <c r="T704" s="220"/>
      <c r="U704" s="220"/>
    </row>
    <row r="705" spans="5:21" s="2" customFormat="1" x14ac:dyDescent="0.25">
      <c r="E705" s="67"/>
      <c r="L705" s="220"/>
      <c r="M705" s="220"/>
      <c r="N705" s="220"/>
      <c r="O705" s="220"/>
      <c r="P705" s="220"/>
      <c r="Q705" s="220"/>
      <c r="R705" s="220"/>
      <c r="S705" s="220"/>
      <c r="T705" s="220"/>
      <c r="U705" s="220"/>
    </row>
    <row r="706" spans="5:21" s="2" customFormat="1" x14ac:dyDescent="0.25">
      <c r="E706" s="67"/>
      <c r="L706" s="220"/>
      <c r="M706" s="220"/>
      <c r="N706" s="220"/>
      <c r="O706" s="220"/>
      <c r="P706" s="220"/>
      <c r="Q706" s="220"/>
      <c r="R706" s="220"/>
      <c r="S706" s="220"/>
      <c r="T706" s="220"/>
      <c r="U706" s="220"/>
    </row>
    <row r="707" spans="5:21" s="2" customFormat="1" x14ac:dyDescent="0.25">
      <c r="E707" s="67"/>
      <c r="L707" s="220"/>
      <c r="M707" s="220"/>
      <c r="N707" s="220"/>
      <c r="O707" s="220"/>
      <c r="P707" s="220"/>
      <c r="Q707" s="220"/>
      <c r="R707" s="220"/>
      <c r="S707" s="220"/>
      <c r="T707" s="220"/>
      <c r="U707" s="220"/>
    </row>
    <row r="708" spans="5:21" s="2" customFormat="1" x14ac:dyDescent="0.25">
      <c r="E708" s="67"/>
      <c r="L708" s="220"/>
      <c r="M708" s="220"/>
      <c r="N708" s="220"/>
      <c r="O708" s="220"/>
      <c r="P708" s="220"/>
      <c r="Q708" s="220"/>
      <c r="R708" s="220"/>
      <c r="S708" s="220"/>
      <c r="T708" s="220"/>
      <c r="U708" s="220"/>
    </row>
    <row r="709" spans="5:21" s="2" customFormat="1" x14ac:dyDescent="0.25">
      <c r="E709" s="67"/>
      <c r="L709" s="220"/>
      <c r="M709" s="220"/>
      <c r="N709" s="220"/>
      <c r="O709" s="220"/>
      <c r="P709" s="220"/>
      <c r="Q709" s="220"/>
      <c r="R709" s="220"/>
      <c r="S709" s="220"/>
      <c r="T709" s="220"/>
      <c r="U709" s="220"/>
    </row>
    <row r="710" spans="5:21" s="2" customFormat="1" x14ac:dyDescent="0.25">
      <c r="E710" s="67"/>
      <c r="L710" s="220"/>
      <c r="M710" s="220"/>
      <c r="N710" s="220"/>
      <c r="O710" s="220"/>
      <c r="P710" s="220"/>
      <c r="Q710" s="220"/>
      <c r="R710" s="220"/>
      <c r="S710" s="220"/>
      <c r="T710" s="220"/>
      <c r="U710" s="220"/>
    </row>
    <row r="711" spans="5:21" s="2" customFormat="1" x14ac:dyDescent="0.25">
      <c r="E711" s="67"/>
      <c r="L711" s="220"/>
      <c r="M711" s="220"/>
      <c r="N711" s="220"/>
      <c r="O711" s="220"/>
      <c r="P711" s="220"/>
      <c r="Q711" s="220"/>
      <c r="R711" s="220"/>
      <c r="S711" s="220"/>
      <c r="T711" s="220"/>
      <c r="U711" s="220"/>
    </row>
    <row r="712" spans="5:21" s="2" customFormat="1" x14ac:dyDescent="0.25">
      <c r="E712" s="67"/>
      <c r="L712" s="220"/>
      <c r="M712" s="220"/>
      <c r="N712" s="220"/>
      <c r="O712" s="220"/>
      <c r="P712" s="220"/>
      <c r="Q712" s="220"/>
      <c r="R712" s="220"/>
      <c r="S712" s="220"/>
      <c r="T712" s="220"/>
      <c r="U712" s="220"/>
    </row>
    <row r="713" spans="5:21" s="2" customFormat="1" x14ac:dyDescent="0.25">
      <c r="E713" s="67"/>
      <c r="L713" s="220"/>
      <c r="M713" s="220"/>
      <c r="N713" s="220"/>
      <c r="O713" s="220"/>
      <c r="P713" s="220"/>
      <c r="Q713" s="220"/>
      <c r="R713" s="220"/>
      <c r="S713" s="220"/>
      <c r="T713" s="220"/>
      <c r="U713" s="220"/>
    </row>
    <row r="714" spans="5:21" s="2" customFormat="1" x14ac:dyDescent="0.25">
      <c r="E714" s="67"/>
      <c r="L714" s="220"/>
      <c r="M714" s="220"/>
      <c r="N714" s="220"/>
      <c r="O714" s="220"/>
      <c r="P714" s="220"/>
      <c r="Q714" s="220"/>
      <c r="R714" s="220"/>
      <c r="S714" s="220"/>
      <c r="T714" s="220"/>
      <c r="U714" s="220"/>
    </row>
    <row r="715" spans="5:21" s="2" customFormat="1" x14ac:dyDescent="0.25">
      <c r="E715" s="67"/>
      <c r="L715" s="220"/>
      <c r="M715" s="220"/>
      <c r="N715" s="220"/>
      <c r="O715" s="220"/>
      <c r="P715" s="220"/>
      <c r="Q715" s="220"/>
      <c r="R715" s="220"/>
      <c r="S715" s="220"/>
      <c r="T715" s="220"/>
      <c r="U715" s="220"/>
    </row>
    <row r="716" spans="5:21" s="2" customFormat="1" x14ac:dyDescent="0.25">
      <c r="E716" s="67"/>
      <c r="L716" s="220"/>
      <c r="M716" s="220"/>
      <c r="N716" s="220"/>
      <c r="O716" s="220"/>
      <c r="P716" s="220"/>
      <c r="Q716" s="220"/>
      <c r="R716" s="220"/>
      <c r="S716" s="220"/>
      <c r="T716" s="220"/>
      <c r="U716" s="220"/>
    </row>
    <row r="717" spans="5:21" s="2" customFormat="1" x14ac:dyDescent="0.25">
      <c r="E717" s="67"/>
      <c r="L717" s="220"/>
      <c r="M717" s="220"/>
      <c r="N717" s="220"/>
      <c r="O717" s="220"/>
      <c r="P717" s="220"/>
      <c r="Q717" s="220"/>
      <c r="R717" s="220"/>
      <c r="S717" s="220"/>
      <c r="T717" s="220"/>
      <c r="U717" s="220"/>
    </row>
    <row r="718" spans="5:21" s="2" customFormat="1" x14ac:dyDescent="0.25">
      <c r="E718" s="67"/>
      <c r="L718" s="220"/>
      <c r="M718" s="220"/>
      <c r="N718" s="220"/>
      <c r="O718" s="220"/>
      <c r="P718" s="220"/>
      <c r="Q718" s="220"/>
      <c r="R718" s="220"/>
      <c r="S718" s="220"/>
      <c r="T718" s="220"/>
      <c r="U718" s="220"/>
    </row>
  </sheetData>
  <mergeCells count="37">
    <mergeCell ref="B2:E2"/>
    <mergeCell ref="B14:E14"/>
    <mergeCell ref="C17:E17"/>
    <mergeCell ref="C18:E18"/>
    <mergeCell ref="C19:E19"/>
    <mergeCell ref="C20:E20"/>
    <mergeCell ref="C21:E21"/>
    <mergeCell ref="C16:E16"/>
    <mergeCell ref="C24:E24"/>
    <mergeCell ref="C25:E25"/>
    <mergeCell ref="C26:E26"/>
    <mergeCell ref="C27:E27"/>
    <mergeCell ref="C28:E28"/>
    <mergeCell ref="C29:E29"/>
    <mergeCell ref="C32:E32"/>
    <mergeCell ref="C33:E33"/>
    <mergeCell ref="C34:E34"/>
    <mergeCell ref="C35:E35"/>
    <mergeCell ref="C36:E36"/>
    <mergeCell ref="C37:E37"/>
    <mergeCell ref="C40:E40"/>
    <mergeCell ref="C41:E41"/>
    <mergeCell ref="C42:E42"/>
    <mergeCell ref="C43:E43"/>
    <mergeCell ref="C44:E44"/>
    <mergeCell ref="C52:E52"/>
    <mergeCell ref="C53:E53"/>
    <mergeCell ref="C45:E45"/>
    <mergeCell ref="C48:E48"/>
    <mergeCell ref="C49:E49"/>
    <mergeCell ref="C50:E50"/>
    <mergeCell ref="C51:E51"/>
    <mergeCell ref="C57:E57"/>
    <mergeCell ref="C58:E58"/>
    <mergeCell ref="C59:E59"/>
    <mergeCell ref="C60:E60"/>
    <mergeCell ref="C61:E61"/>
  </mergeCells>
  <printOptions horizontalCentered="1"/>
  <pageMargins left="0.70866141732283472" right="0.70866141732283472" top="0.74803149606299213" bottom="0.74803149606299213" header="0.31496062992125984" footer="0.31496062992125984"/>
  <pageSetup scale="1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  <pageSetUpPr fitToPage="1"/>
  </sheetPr>
  <dimension ref="B2:S43"/>
  <sheetViews>
    <sheetView showGridLines="0" topLeftCell="F1" zoomScale="80" zoomScaleNormal="80" workbookViewId="0">
      <selection activeCell="L12" sqref="L12"/>
    </sheetView>
  </sheetViews>
  <sheetFormatPr baseColWidth="10" defaultColWidth="11.42578125" defaultRowHeight="15" x14ac:dyDescent="0.25"/>
  <cols>
    <col min="1" max="1" width="3.7109375" style="2" customWidth="1"/>
    <col min="2" max="2" width="6.7109375" style="2" customWidth="1"/>
    <col min="3" max="3" width="11.42578125" style="2" customWidth="1"/>
    <col min="4" max="4" width="29.7109375" style="2" customWidth="1"/>
    <col min="5" max="9" width="25.28515625" style="2" customWidth="1"/>
    <col min="10" max="11" width="11.42578125" style="2"/>
    <col min="12" max="12" width="4.5703125" style="2" customWidth="1"/>
    <col min="13" max="13" width="2.42578125" style="2" hidden="1" customWidth="1"/>
    <col min="14" max="16" width="11.42578125" style="2" hidden="1" customWidth="1"/>
    <col min="17" max="17" width="11.42578125" style="2"/>
    <col min="18" max="18" width="20.7109375" style="2" customWidth="1"/>
    <col min="19" max="19" width="20.85546875" style="2" customWidth="1"/>
    <col min="20" max="20" width="11.42578125" style="2"/>
    <col min="21" max="21" width="17.5703125" style="2" customWidth="1"/>
    <col min="22" max="16384" width="11.42578125" style="2"/>
  </cols>
  <sheetData>
    <row r="2" spans="2:19" ht="15.75" thickBot="1" x14ac:dyDescent="0.3"/>
    <row r="3" spans="2:19" x14ac:dyDescent="0.25">
      <c r="B3" s="131"/>
      <c r="C3" s="132"/>
      <c r="D3" s="132"/>
      <c r="E3" s="132"/>
      <c r="F3" s="132"/>
      <c r="G3" s="132"/>
      <c r="H3" s="132"/>
      <c r="I3" s="133"/>
    </row>
    <row r="4" spans="2:19" x14ac:dyDescent="0.25">
      <c r="B4" s="635" t="s">
        <v>475</v>
      </c>
      <c r="C4" s="636"/>
      <c r="D4" s="636"/>
      <c r="E4" s="637" t="s">
        <v>476</v>
      </c>
      <c r="F4" s="637"/>
      <c r="G4" s="637"/>
      <c r="H4" s="637"/>
      <c r="I4" s="638"/>
      <c r="Q4" s="639" t="s">
        <v>477</v>
      </c>
      <c r="R4" s="639"/>
    </row>
    <row r="5" spans="2:19" x14ac:dyDescent="0.25">
      <c r="B5" s="635"/>
      <c r="C5" s="636"/>
      <c r="D5" s="636"/>
      <c r="E5" s="637"/>
      <c r="F5" s="637"/>
      <c r="G5" s="637"/>
      <c r="H5" s="637"/>
      <c r="I5" s="638"/>
      <c r="Q5" s="639"/>
      <c r="R5" s="639"/>
    </row>
    <row r="6" spans="2:19" x14ac:dyDescent="0.25">
      <c r="B6" s="635"/>
      <c r="C6" s="636"/>
      <c r="D6" s="636"/>
      <c r="E6" s="637"/>
      <c r="F6" s="637"/>
      <c r="G6" s="637"/>
      <c r="H6" s="637"/>
      <c r="I6" s="638"/>
      <c r="Q6" s="639"/>
      <c r="R6" s="639"/>
    </row>
    <row r="7" spans="2:19" ht="15.75" thickBot="1" x14ac:dyDescent="0.3">
      <c r="B7" s="134"/>
      <c r="I7" s="135"/>
    </row>
    <row r="8" spans="2:19" ht="62.25" customHeight="1" thickBot="1" x14ac:dyDescent="0.3">
      <c r="B8" s="640" t="s">
        <v>430</v>
      </c>
      <c r="C8" s="641"/>
      <c r="D8" s="76" t="s">
        <v>478</v>
      </c>
      <c r="E8" s="77">
        <v>5</v>
      </c>
      <c r="F8" s="77">
        <v>10</v>
      </c>
      <c r="G8" s="77">
        <v>15</v>
      </c>
      <c r="H8" s="77">
        <v>20</v>
      </c>
      <c r="I8" s="136">
        <v>25</v>
      </c>
      <c r="K8" s="642" t="s">
        <v>479</v>
      </c>
      <c r="L8" s="643"/>
      <c r="M8" s="643"/>
      <c r="N8" s="643"/>
      <c r="O8" s="643"/>
      <c r="P8" s="644"/>
      <c r="Q8" s="645" t="s">
        <v>480</v>
      </c>
      <c r="R8" s="645"/>
      <c r="S8" s="34" t="s">
        <v>427</v>
      </c>
    </row>
    <row r="9" spans="2:19" ht="62.25" customHeight="1" thickBot="1" x14ac:dyDescent="0.3">
      <c r="B9" s="640"/>
      <c r="C9" s="641"/>
      <c r="D9" s="76" t="s">
        <v>481</v>
      </c>
      <c r="E9" s="78">
        <v>4</v>
      </c>
      <c r="F9" s="78">
        <v>8</v>
      </c>
      <c r="G9" s="77">
        <v>12</v>
      </c>
      <c r="H9" s="77">
        <v>16</v>
      </c>
      <c r="I9" s="136">
        <v>20</v>
      </c>
      <c r="K9" s="646" t="s">
        <v>482</v>
      </c>
      <c r="L9" s="647"/>
      <c r="M9" s="647"/>
      <c r="N9" s="647"/>
      <c r="O9" s="647"/>
      <c r="P9" s="647"/>
      <c r="Q9" s="648" t="s">
        <v>483</v>
      </c>
      <c r="R9" s="649"/>
      <c r="S9" s="34" t="s">
        <v>426</v>
      </c>
    </row>
    <row r="10" spans="2:19" ht="62.25" customHeight="1" thickBot="1" x14ac:dyDescent="0.3">
      <c r="B10" s="640"/>
      <c r="C10" s="641"/>
      <c r="D10" s="76" t="s">
        <v>484</v>
      </c>
      <c r="E10" s="78">
        <v>3</v>
      </c>
      <c r="F10" s="78">
        <v>6</v>
      </c>
      <c r="G10" s="78">
        <v>9</v>
      </c>
      <c r="H10" s="77">
        <v>12</v>
      </c>
      <c r="I10" s="136">
        <v>15</v>
      </c>
      <c r="K10" s="650" t="s">
        <v>451</v>
      </c>
      <c r="L10" s="651"/>
      <c r="M10" s="651"/>
      <c r="N10" s="651"/>
      <c r="O10" s="651"/>
      <c r="P10" s="651"/>
      <c r="Q10" s="645" t="s">
        <v>485</v>
      </c>
      <c r="R10" s="645"/>
      <c r="S10" s="34" t="s">
        <v>486</v>
      </c>
    </row>
    <row r="11" spans="2:19" ht="62.25" customHeight="1" x14ac:dyDescent="0.25">
      <c r="B11" s="640"/>
      <c r="C11" s="641"/>
      <c r="D11" s="76" t="s">
        <v>487</v>
      </c>
      <c r="E11" s="79">
        <v>2</v>
      </c>
      <c r="F11" s="78">
        <v>4</v>
      </c>
      <c r="G11" s="78">
        <v>6</v>
      </c>
      <c r="H11" s="77">
        <v>8</v>
      </c>
      <c r="I11" s="136">
        <v>10</v>
      </c>
      <c r="K11" s="652" t="s">
        <v>488</v>
      </c>
      <c r="L11" s="653"/>
      <c r="M11" s="653"/>
      <c r="N11" s="653"/>
      <c r="O11" s="653"/>
      <c r="P11" s="653"/>
      <c r="Q11" s="645" t="s">
        <v>489</v>
      </c>
      <c r="R11" s="654"/>
      <c r="S11" s="34" t="s">
        <v>489</v>
      </c>
    </row>
    <row r="12" spans="2:19" ht="62.25" customHeight="1" x14ac:dyDescent="0.25">
      <c r="B12" s="640"/>
      <c r="C12" s="641"/>
      <c r="D12" s="76" t="s">
        <v>490</v>
      </c>
      <c r="E12" s="79">
        <v>1</v>
      </c>
      <c r="F12" s="79">
        <v>2</v>
      </c>
      <c r="G12" s="78">
        <v>3</v>
      </c>
      <c r="H12" s="77">
        <v>4</v>
      </c>
      <c r="I12" s="136">
        <v>5</v>
      </c>
    </row>
    <row r="13" spans="2:19" ht="62.25" customHeight="1" thickBot="1" x14ac:dyDescent="0.45">
      <c r="B13" s="137"/>
      <c r="C13" s="633" t="s">
        <v>491</v>
      </c>
      <c r="D13" s="634"/>
      <c r="E13" s="138" t="s">
        <v>492</v>
      </c>
      <c r="F13" s="138" t="s">
        <v>493</v>
      </c>
      <c r="G13" s="138" t="s">
        <v>494</v>
      </c>
      <c r="H13" s="138" t="s">
        <v>495</v>
      </c>
      <c r="I13" s="139" t="s">
        <v>496</v>
      </c>
    </row>
    <row r="17" spans="4:6" x14ac:dyDescent="0.25">
      <c r="D17" s="34"/>
      <c r="E17" s="34"/>
      <c r="F17" s="34"/>
    </row>
    <row r="18" spans="4:6" ht="15.75" x14ac:dyDescent="0.25">
      <c r="D18" s="39" t="s">
        <v>497</v>
      </c>
      <c r="E18" s="140" t="s">
        <v>488</v>
      </c>
      <c r="F18" s="140">
        <v>1</v>
      </c>
    </row>
    <row r="19" spans="4:6" x14ac:dyDescent="0.25">
      <c r="D19" s="39" t="s">
        <v>498</v>
      </c>
      <c r="E19" s="39" t="s">
        <v>488</v>
      </c>
      <c r="F19" s="39">
        <v>2</v>
      </c>
    </row>
    <row r="20" spans="4:6" x14ac:dyDescent="0.25">
      <c r="D20" s="39" t="s">
        <v>499</v>
      </c>
      <c r="E20" s="39" t="s">
        <v>451</v>
      </c>
      <c r="F20" s="39">
        <v>2</v>
      </c>
    </row>
    <row r="21" spans="4:6" x14ac:dyDescent="0.25">
      <c r="D21" s="39" t="s">
        <v>500</v>
      </c>
      <c r="E21" s="39" t="s">
        <v>501</v>
      </c>
      <c r="F21" s="39">
        <v>3</v>
      </c>
    </row>
    <row r="22" spans="4:6" x14ac:dyDescent="0.25">
      <c r="D22" s="39" t="s">
        <v>502</v>
      </c>
      <c r="E22" s="39" t="s">
        <v>479</v>
      </c>
      <c r="F22" s="39">
        <v>4</v>
      </c>
    </row>
    <row r="23" spans="4:6" x14ac:dyDescent="0.25">
      <c r="D23" s="39" t="s">
        <v>503</v>
      </c>
      <c r="E23" s="39" t="s">
        <v>488</v>
      </c>
      <c r="F23" s="39">
        <v>1</v>
      </c>
    </row>
    <row r="24" spans="4:6" x14ac:dyDescent="0.25">
      <c r="D24" s="39" t="s">
        <v>504</v>
      </c>
      <c r="E24" s="39" t="s">
        <v>451</v>
      </c>
      <c r="F24" s="39">
        <v>2</v>
      </c>
    </row>
    <row r="25" spans="4:6" x14ac:dyDescent="0.25">
      <c r="D25" s="39" t="s">
        <v>505</v>
      </c>
      <c r="E25" s="39" t="s">
        <v>451</v>
      </c>
      <c r="F25" s="39">
        <v>2</v>
      </c>
    </row>
    <row r="26" spans="4:6" x14ac:dyDescent="0.25">
      <c r="D26" s="39" t="s">
        <v>506</v>
      </c>
      <c r="E26" s="39" t="s">
        <v>482</v>
      </c>
      <c r="F26" s="39">
        <v>3</v>
      </c>
    </row>
    <row r="27" spans="4:6" x14ac:dyDescent="0.25">
      <c r="D27" s="39" t="s">
        <v>507</v>
      </c>
      <c r="E27" s="39" t="s">
        <v>479</v>
      </c>
      <c r="F27" s="39">
        <v>4</v>
      </c>
    </row>
    <row r="28" spans="4:6" x14ac:dyDescent="0.25">
      <c r="D28" s="39" t="s">
        <v>508</v>
      </c>
      <c r="E28" s="39" t="s">
        <v>451</v>
      </c>
      <c r="F28" s="39">
        <v>2</v>
      </c>
    </row>
    <row r="29" spans="4:6" x14ac:dyDescent="0.25">
      <c r="D29" s="39" t="s">
        <v>509</v>
      </c>
      <c r="E29" s="39" t="s">
        <v>451</v>
      </c>
      <c r="F29" s="39">
        <v>2</v>
      </c>
    </row>
    <row r="30" spans="4:6" x14ac:dyDescent="0.25">
      <c r="D30" s="39" t="s">
        <v>510</v>
      </c>
      <c r="E30" s="39" t="s">
        <v>451</v>
      </c>
      <c r="F30" s="39">
        <v>2</v>
      </c>
    </row>
    <row r="31" spans="4:6" x14ac:dyDescent="0.25">
      <c r="D31" s="39" t="s">
        <v>511</v>
      </c>
      <c r="E31" s="39" t="s">
        <v>482</v>
      </c>
      <c r="F31" s="39">
        <v>3</v>
      </c>
    </row>
    <row r="32" spans="4:6" x14ac:dyDescent="0.25">
      <c r="D32" s="39" t="s">
        <v>512</v>
      </c>
      <c r="E32" s="39" t="s">
        <v>479</v>
      </c>
      <c r="F32" s="39">
        <v>4</v>
      </c>
    </row>
    <row r="33" spans="4:6" x14ac:dyDescent="0.25">
      <c r="D33" s="39" t="s">
        <v>513</v>
      </c>
      <c r="E33" s="39" t="s">
        <v>451</v>
      </c>
      <c r="F33" s="39">
        <v>2</v>
      </c>
    </row>
    <row r="34" spans="4:6" x14ac:dyDescent="0.25">
      <c r="D34" s="39" t="s">
        <v>514</v>
      </c>
      <c r="E34" s="39" t="s">
        <v>451</v>
      </c>
      <c r="F34" s="39">
        <v>2</v>
      </c>
    </row>
    <row r="35" spans="4:6" x14ac:dyDescent="0.25">
      <c r="D35" s="39" t="s">
        <v>515</v>
      </c>
      <c r="E35" s="39" t="s">
        <v>482</v>
      </c>
      <c r="F35" s="39">
        <v>3</v>
      </c>
    </row>
    <row r="36" spans="4:6" x14ac:dyDescent="0.25">
      <c r="D36" s="39" t="s">
        <v>516</v>
      </c>
      <c r="E36" s="39" t="s">
        <v>482</v>
      </c>
      <c r="F36" s="39">
        <v>3</v>
      </c>
    </row>
    <row r="37" spans="4:6" x14ac:dyDescent="0.25">
      <c r="D37" s="39" t="s">
        <v>517</v>
      </c>
      <c r="E37" s="39" t="s">
        <v>479</v>
      </c>
      <c r="F37" s="39">
        <v>4</v>
      </c>
    </row>
    <row r="38" spans="4:6" x14ac:dyDescent="0.25">
      <c r="D38" s="39" t="s">
        <v>518</v>
      </c>
      <c r="E38" s="39" t="s">
        <v>482</v>
      </c>
      <c r="F38" s="39">
        <v>3</v>
      </c>
    </row>
    <row r="39" spans="4:6" x14ac:dyDescent="0.25">
      <c r="D39" s="39" t="s">
        <v>519</v>
      </c>
      <c r="E39" s="39" t="s">
        <v>482</v>
      </c>
      <c r="F39" s="39">
        <v>3</v>
      </c>
    </row>
    <row r="40" spans="4:6" x14ac:dyDescent="0.25">
      <c r="D40" s="39" t="s">
        <v>520</v>
      </c>
      <c r="E40" s="39" t="s">
        <v>482</v>
      </c>
      <c r="F40" s="39">
        <v>3</v>
      </c>
    </row>
    <row r="41" spans="4:6" x14ac:dyDescent="0.25">
      <c r="D41" s="39" t="s">
        <v>521</v>
      </c>
      <c r="E41" s="39" t="s">
        <v>482</v>
      </c>
      <c r="F41" s="39">
        <v>3</v>
      </c>
    </row>
    <row r="42" spans="4:6" x14ac:dyDescent="0.25">
      <c r="D42" s="39" t="s">
        <v>522</v>
      </c>
      <c r="E42" s="39" t="s">
        <v>479</v>
      </c>
      <c r="F42" s="39">
        <v>4</v>
      </c>
    </row>
    <row r="43" spans="4:6" x14ac:dyDescent="0.25">
      <c r="D43" s="34"/>
      <c r="E43" s="34"/>
      <c r="F43" s="34"/>
    </row>
  </sheetData>
  <mergeCells count="13">
    <mergeCell ref="C13:D13"/>
    <mergeCell ref="B4:D6"/>
    <mergeCell ref="E4:I6"/>
    <mergeCell ref="Q4:R6"/>
    <mergeCell ref="B8:C12"/>
    <mergeCell ref="K8:P8"/>
    <mergeCell ref="Q8:R8"/>
    <mergeCell ref="K9:P9"/>
    <mergeCell ref="Q9:R9"/>
    <mergeCell ref="K10:P10"/>
    <mergeCell ref="Q10:R10"/>
    <mergeCell ref="K11:P11"/>
    <mergeCell ref="Q11:R11"/>
  </mergeCells>
  <printOptions horizontalCentered="1"/>
  <pageMargins left="0.70866141732283472" right="0.70866141732283472" top="0.74803149606299213" bottom="0.74803149606299213" header="0.31496062992125984" footer="0.31496062992125984"/>
  <pageSetup scale="48" fitToHeight="0" orientation="landscape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3</vt:i4>
      </vt:variant>
    </vt:vector>
  </HeadingPairs>
  <TitlesOfParts>
    <vt:vector size="16" baseType="lpstr">
      <vt:lpstr>1- Presentación </vt:lpstr>
      <vt:lpstr>2- Análisis de Contexto </vt:lpstr>
      <vt:lpstr>3- Estrategias</vt:lpstr>
      <vt:lpstr>4- Instructivo Riesgos </vt:lpstr>
      <vt:lpstr>5- Identificación de Riesgos</vt:lpstr>
      <vt:lpstr>6- Valoración Controles</vt:lpstr>
      <vt:lpstr>7- Mapa Final</vt:lpstr>
      <vt:lpstr>8- Políticas de Administración </vt:lpstr>
      <vt:lpstr>9- Matriz de Calor </vt:lpstr>
      <vt:lpstr>Seguimiento 1 Trimestre</vt:lpstr>
      <vt:lpstr>Seguimiento 2 Trimestre</vt:lpstr>
      <vt:lpstr>Seguimiento 3 Trimestre</vt:lpstr>
      <vt:lpstr>Seguimiento 4 Trimestre</vt:lpstr>
      <vt:lpstr>'5- Identificación de Riesgos'!Área_de_impresión</vt:lpstr>
      <vt:lpstr>'6- Valoración Controles'!Área_de_impresión</vt:lpstr>
      <vt:lpstr>'7- Mapa Final'!Área_de_impresión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CARMEN INES Moreno</cp:lastModifiedBy>
  <cp:revision/>
  <dcterms:created xsi:type="dcterms:W3CDTF">2021-04-16T16:11:31Z</dcterms:created>
  <dcterms:modified xsi:type="dcterms:W3CDTF">2023-06-23T20:41:35Z</dcterms:modified>
  <cp:category/>
  <cp:contentStatus/>
</cp:coreProperties>
</file>