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50\cootranszipa$\CONTABILIDAD\AUXCARTERA\CUENTAS\2023\ANALISIS ERICK\1. JURIDICO\5. EDUARDO CAÑON\034\"/>
    </mc:Choice>
  </mc:AlternateContent>
  <xr:revisionPtr revIDLastSave="0" documentId="13_ncr:1_{89F8CA36-6811-4655-AD7B-FAD54AA8404C}" xr6:coauthVersionLast="47" xr6:coauthVersionMax="47" xr10:uidLastSave="{00000000-0000-0000-0000-000000000000}"/>
  <bookViews>
    <workbookView xWindow="-120" yWindow="-120" windowWidth="29040" windowHeight="15840" firstSheet="9" activeTab="9" xr2:uid="{9BC6D3D9-BC07-4DB5-9421-45C0FF7C6D76}"/>
  </bookViews>
  <sheets>
    <sheet name="M34-2020" sheetId="1" r:id="rId1"/>
    <sheet name="M34-2021" sheetId="2" r:id="rId2"/>
    <sheet name="M34-2022" sheetId="3" r:id="rId3"/>
    <sheet name="M34-2023" sheetId="4" r:id="rId4"/>
    <sheet name="APORTES" sheetId="5" r:id="rId5"/>
    <sheet name="M35-2020" sheetId="8" r:id="rId6"/>
    <sheet name="M35-2021" sheetId="9" r:id="rId7"/>
    <sheet name="M35-2022" sheetId="10" r:id="rId8"/>
    <sheet name="M35-2023" sheetId="11" r:id="rId9"/>
    <sheet name="RESUMEN" sheetId="6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4" l="1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6" i="4"/>
  <c r="D11" i="6" l="1"/>
  <c r="AB7" i="11"/>
  <c r="AB8" i="11"/>
  <c r="AB9" i="11"/>
  <c r="AB10" i="11"/>
  <c r="AB11" i="11"/>
  <c r="AB12" i="11"/>
  <c r="AB13" i="11"/>
  <c r="AB14" i="11"/>
  <c r="AB15" i="11"/>
  <c r="AB16" i="11"/>
  <c r="AB17" i="11"/>
  <c r="AB18" i="11"/>
  <c r="AB19" i="11"/>
  <c r="AB20" i="11"/>
  <c r="AB21" i="11"/>
  <c r="AB22" i="11"/>
  <c r="AB23" i="11"/>
  <c r="AB24" i="11"/>
  <c r="AE7" i="11"/>
  <c r="AE8" i="11"/>
  <c r="AE9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K7" i="11"/>
  <c r="AK8" i="11"/>
  <c r="AK9" i="11"/>
  <c r="AK10" i="11"/>
  <c r="AK11" i="11"/>
  <c r="AK12" i="11"/>
  <c r="AK13" i="11"/>
  <c r="AK14" i="11"/>
  <c r="AK15" i="11"/>
  <c r="AK16" i="11"/>
  <c r="AK17" i="11"/>
  <c r="AK18" i="11"/>
  <c r="AK19" i="11"/>
  <c r="AK20" i="11"/>
  <c r="AK21" i="11"/>
  <c r="AK22" i="11"/>
  <c r="AK23" i="11"/>
  <c r="AK24" i="11"/>
  <c r="AK6" i="11"/>
  <c r="AH6" i="11"/>
  <c r="AE6" i="11"/>
  <c r="AB6" i="11"/>
  <c r="E24" i="11"/>
  <c r="G24" i="11" s="1"/>
  <c r="D24" i="11"/>
  <c r="E15" i="11"/>
  <c r="E16" i="11"/>
  <c r="E17" i="11"/>
  <c r="E18" i="11"/>
  <c r="E14" i="11"/>
  <c r="Y13" i="11" l="1"/>
  <c r="V13" i="11"/>
  <c r="S13" i="11"/>
  <c r="P13" i="11"/>
  <c r="M13" i="11"/>
  <c r="J13" i="11"/>
  <c r="G13" i="11"/>
  <c r="D13" i="11"/>
  <c r="Y12" i="11"/>
  <c r="V12" i="11"/>
  <c r="S12" i="11"/>
  <c r="P12" i="11"/>
  <c r="M12" i="11"/>
  <c r="J12" i="11"/>
  <c r="G12" i="11"/>
  <c r="D12" i="11"/>
  <c r="Y11" i="11"/>
  <c r="V11" i="11"/>
  <c r="S11" i="11"/>
  <c r="P11" i="11"/>
  <c r="M11" i="11"/>
  <c r="J11" i="11"/>
  <c r="G11" i="11"/>
  <c r="D11" i="11"/>
  <c r="Y9" i="11"/>
  <c r="V9" i="11"/>
  <c r="S9" i="11"/>
  <c r="P9" i="11"/>
  <c r="M9" i="11"/>
  <c r="J9" i="11"/>
  <c r="G9" i="11"/>
  <c r="D9" i="11"/>
  <c r="Y6" i="11"/>
  <c r="V6" i="11"/>
  <c r="S6" i="11"/>
  <c r="P6" i="11"/>
  <c r="M6" i="11"/>
  <c r="J6" i="11"/>
  <c r="G6" i="11"/>
  <c r="D6" i="11"/>
  <c r="Y24" i="11"/>
  <c r="V24" i="11"/>
  <c r="S24" i="11"/>
  <c r="P24" i="11"/>
  <c r="M24" i="11"/>
  <c r="J24" i="11"/>
  <c r="Y23" i="11"/>
  <c r="V23" i="11"/>
  <c r="S23" i="11"/>
  <c r="P23" i="11"/>
  <c r="M23" i="11"/>
  <c r="J23" i="11"/>
  <c r="G23" i="11"/>
  <c r="D23" i="11"/>
  <c r="Y22" i="11"/>
  <c r="V22" i="11"/>
  <c r="S22" i="11"/>
  <c r="P22" i="11"/>
  <c r="M22" i="11"/>
  <c r="J22" i="11"/>
  <c r="G22" i="11"/>
  <c r="D22" i="11"/>
  <c r="Y21" i="11"/>
  <c r="V21" i="11"/>
  <c r="S21" i="11"/>
  <c r="P21" i="11"/>
  <c r="M21" i="11"/>
  <c r="J21" i="11"/>
  <c r="G21" i="11"/>
  <c r="D21" i="11"/>
  <c r="Y20" i="11"/>
  <c r="V20" i="11"/>
  <c r="S20" i="11"/>
  <c r="P20" i="11"/>
  <c r="M20" i="11"/>
  <c r="J20" i="11"/>
  <c r="G20" i="11"/>
  <c r="D20" i="11"/>
  <c r="Y19" i="11"/>
  <c r="V19" i="11"/>
  <c r="S19" i="11"/>
  <c r="P19" i="11"/>
  <c r="M19" i="11"/>
  <c r="J19" i="11"/>
  <c r="G19" i="11"/>
  <c r="D19" i="11"/>
  <c r="Y18" i="11"/>
  <c r="V18" i="11"/>
  <c r="S18" i="11"/>
  <c r="P18" i="11"/>
  <c r="M18" i="11"/>
  <c r="J18" i="11"/>
  <c r="G18" i="11"/>
  <c r="D18" i="11"/>
  <c r="Y17" i="11"/>
  <c r="V17" i="11"/>
  <c r="S17" i="11"/>
  <c r="P17" i="11"/>
  <c r="M17" i="11"/>
  <c r="J17" i="11"/>
  <c r="G17" i="11"/>
  <c r="D17" i="11"/>
  <c r="Y16" i="11"/>
  <c r="V16" i="11"/>
  <c r="S16" i="11"/>
  <c r="P16" i="11"/>
  <c r="M16" i="11"/>
  <c r="J16" i="11"/>
  <c r="G16" i="11"/>
  <c r="D16" i="11"/>
  <c r="Y15" i="11"/>
  <c r="V15" i="11"/>
  <c r="S15" i="11"/>
  <c r="P15" i="11"/>
  <c r="M15" i="11"/>
  <c r="J15" i="11"/>
  <c r="G15" i="11"/>
  <c r="D15" i="11"/>
  <c r="Y14" i="11"/>
  <c r="V14" i="11"/>
  <c r="S14" i="11"/>
  <c r="P14" i="11"/>
  <c r="M14" i="11"/>
  <c r="J14" i="11"/>
  <c r="G14" i="11"/>
  <c r="D14" i="11"/>
  <c r="Y10" i="11"/>
  <c r="V10" i="11"/>
  <c r="S10" i="11"/>
  <c r="P10" i="11"/>
  <c r="M10" i="11"/>
  <c r="J10" i="11"/>
  <c r="G10" i="11"/>
  <c r="D10" i="11"/>
  <c r="Y8" i="11"/>
  <c r="V8" i="11"/>
  <c r="S8" i="11"/>
  <c r="P8" i="11"/>
  <c r="M8" i="11"/>
  <c r="J8" i="11"/>
  <c r="G8" i="11"/>
  <c r="D8" i="11"/>
  <c r="Y7" i="11"/>
  <c r="V7" i="11"/>
  <c r="S7" i="11"/>
  <c r="P7" i="11"/>
  <c r="M7" i="11"/>
  <c r="J7" i="11"/>
  <c r="G7" i="11"/>
  <c r="D7" i="11"/>
  <c r="E47" i="11" l="1"/>
  <c r="D47" i="11"/>
  <c r="C47" i="11"/>
  <c r="D46" i="11"/>
  <c r="E46" i="11" s="1"/>
  <c r="C46" i="11"/>
  <c r="D45" i="11"/>
  <c r="C45" i="11"/>
  <c r="E45" i="11" s="1"/>
  <c r="D44" i="11"/>
  <c r="C44" i="11"/>
  <c r="D43" i="11"/>
  <c r="C43" i="11"/>
  <c r="E43" i="11" s="1"/>
  <c r="D42" i="11"/>
  <c r="C42" i="11"/>
  <c r="E42" i="11" s="1"/>
  <c r="D41" i="11"/>
  <c r="C41" i="11"/>
  <c r="D40" i="11"/>
  <c r="C40" i="11"/>
  <c r="E40" i="11" s="1"/>
  <c r="E39" i="11"/>
  <c r="D39" i="11"/>
  <c r="C39" i="11"/>
  <c r="D38" i="11"/>
  <c r="C38" i="11"/>
  <c r="D37" i="11"/>
  <c r="C37" i="11"/>
  <c r="E37" i="11" s="1"/>
  <c r="D36" i="11"/>
  <c r="C36" i="11"/>
  <c r="D35" i="11"/>
  <c r="C35" i="11"/>
  <c r="D34" i="11"/>
  <c r="C34" i="11"/>
  <c r="D33" i="11"/>
  <c r="C33" i="11"/>
  <c r="D32" i="11"/>
  <c r="C32" i="11"/>
  <c r="D31" i="11"/>
  <c r="C31" i="11"/>
  <c r="D30" i="11"/>
  <c r="C30" i="11"/>
  <c r="E30" i="11" s="1"/>
  <c r="D29" i="11"/>
  <c r="C29" i="11"/>
  <c r="AH7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6" i="10"/>
  <c r="AE7" i="10"/>
  <c r="AE8" i="10"/>
  <c r="AE9" i="10"/>
  <c r="AE10" i="10"/>
  <c r="AE11" i="10"/>
  <c r="AE12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6" i="10"/>
  <c r="AB7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6" i="10"/>
  <c r="Y7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6" i="10"/>
  <c r="V7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6" i="10"/>
  <c r="S7" i="10"/>
  <c r="S8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6" i="10"/>
  <c r="AK22" i="10"/>
  <c r="AK7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3" i="10"/>
  <c r="AK24" i="10"/>
  <c r="D45" i="10"/>
  <c r="D46" i="10"/>
  <c r="D47" i="10"/>
  <c r="C45" i="10"/>
  <c r="C46" i="10"/>
  <c r="C47" i="10"/>
  <c r="AK6" i="10"/>
  <c r="C32" i="10"/>
  <c r="D32" i="10"/>
  <c r="D42" i="10"/>
  <c r="C42" i="10"/>
  <c r="E42" i="10" s="1"/>
  <c r="E35" i="11" l="1"/>
  <c r="E32" i="11"/>
  <c r="E34" i="11"/>
  <c r="E38" i="11"/>
  <c r="E31" i="11"/>
  <c r="E33" i="11"/>
  <c r="E36" i="11"/>
  <c r="E41" i="11"/>
  <c r="E44" i="11"/>
  <c r="E29" i="11"/>
  <c r="E32" i="10"/>
  <c r="E48" i="11" l="1"/>
  <c r="F18" i="5"/>
  <c r="E17" i="5"/>
  <c r="G17" i="5" s="1"/>
  <c r="E16" i="5"/>
  <c r="G16" i="5" s="1"/>
  <c r="E15" i="5"/>
  <c r="G15" i="5" s="1"/>
  <c r="E14" i="5"/>
  <c r="G14" i="5" s="1"/>
  <c r="E13" i="5"/>
  <c r="G13" i="5" s="1"/>
  <c r="E12" i="5"/>
  <c r="G12" i="5" s="1"/>
  <c r="E11" i="5"/>
  <c r="G11" i="5" s="1"/>
  <c r="E10" i="5"/>
  <c r="G10" i="5" s="1"/>
  <c r="E9" i="5"/>
  <c r="G9" i="5" s="1"/>
  <c r="E8" i="5"/>
  <c r="G8" i="5" s="1"/>
  <c r="E7" i="5"/>
  <c r="G7" i="5" s="1"/>
  <c r="E46" i="10"/>
  <c r="D44" i="10"/>
  <c r="C44" i="10"/>
  <c r="D43" i="10"/>
  <c r="C43" i="10"/>
  <c r="D41" i="10"/>
  <c r="C41" i="10"/>
  <c r="D40" i="10"/>
  <c r="C40" i="10"/>
  <c r="D39" i="10"/>
  <c r="C39" i="10"/>
  <c r="D38" i="10"/>
  <c r="C38" i="10"/>
  <c r="D37" i="10"/>
  <c r="C37" i="10"/>
  <c r="D36" i="10"/>
  <c r="C36" i="10"/>
  <c r="D35" i="10"/>
  <c r="C35" i="10"/>
  <c r="D34" i="10"/>
  <c r="C34" i="10"/>
  <c r="D33" i="10"/>
  <c r="C33" i="10"/>
  <c r="D31" i="10"/>
  <c r="C31" i="10"/>
  <c r="D30" i="10"/>
  <c r="C30" i="10"/>
  <c r="D29" i="10"/>
  <c r="C29" i="10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2" i="9"/>
  <c r="Y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2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2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2" i="9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2" i="9"/>
  <c r="D7" i="9"/>
  <c r="D8" i="9"/>
  <c r="D9" i="9"/>
  <c r="D10" i="9"/>
  <c r="D11" i="9"/>
  <c r="D12" i="9"/>
  <c r="D13" i="9"/>
  <c r="D14" i="9"/>
  <c r="D15" i="9"/>
  <c r="D16" i="9"/>
  <c r="D17" i="9"/>
  <c r="D18" i="9"/>
  <c r="D22" i="9"/>
  <c r="D6" i="9"/>
  <c r="G7" i="9"/>
  <c r="G8" i="9"/>
  <c r="G9" i="9"/>
  <c r="G10" i="9"/>
  <c r="G11" i="9"/>
  <c r="G12" i="9"/>
  <c r="G13" i="9"/>
  <c r="G14" i="9"/>
  <c r="G15" i="9"/>
  <c r="G16" i="9"/>
  <c r="G17" i="9"/>
  <c r="G18" i="9"/>
  <c r="G22" i="9"/>
  <c r="J7" i="9"/>
  <c r="J8" i="9"/>
  <c r="J9" i="9"/>
  <c r="J10" i="9"/>
  <c r="J11" i="9"/>
  <c r="J12" i="9"/>
  <c r="J13" i="9"/>
  <c r="J14" i="9"/>
  <c r="J15" i="9"/>
  <c r="J16" i="9"/>
  <c r="J17" i="9"/>
  <c r="J18" i="9"/>
  <c r="J22" i="9"/>
  <c r="M7" i="9"/>
  <c r="M8" i="9"/>
  <c r="M9" i="9"/>
  <c r="M10" i="9"/>
  <c r="M11" i="9"/>
  <c r="M12" i="9"/>
  <c r="M13" i="9"/>
  <c r="M14" i="9"/>
  <c r="M15" i="9"/>
  <c r="M16" i="9"/>
  <c r="M17" i="9"/>
  <c r="M18" i="9"/>
  <c r="M22" i="9"/>
  <c r="P7" i="9"/>
  <c r="P8" i="9"/>
  <c r="P9" i="9"/>
  <c r="P10" i="9"/>
  <c r="P11" i="9"/>
  <c r="P12" i="9"/>
  <c r="P13" i="9"/>
  <c r="P14" i="9"/>
  <c r="P15" i="9"/>
  <c r="P16" i="9"/>
  <c r="P17" i="9"/>
  <c r="P18" i="9"/>
  <c r="P22" i="9"/>
  <c r="S7" i="9"/>
  <c r="S8" i="9"/>
  <c r="S9" i="9"/>
  <c r="S10" i="9"/>
  <c r="S11" i="9"/>
  <c r="S12" i="9"/>
  <c r="S13" i="9"/>
  <c r="S14" i="9"/>
  <c r="S15" i="9"/>
  <c r="S16" i="9"/>
  <c r="S17" i="9"/>
  <c r="S18" i="9"/>
  <c r="S22" i="9"/>
  <c r="V7" i="9"/>
  <c r="V8" i="9"/>
  <c r="V9" i="9"/>
  <c r="V10" i="9"/>
  <c r="V11" i="9"/>
  <c r="V12" i="9"/>
  <c r="V13" i="9"/>
  <c r="V14" i="9"/>
  <c r="V15" i="9"/>
  <c r="V16" i="9"/>
  <c r="V17" i="9"/>
  <c r="V18" i="9"/>
  <c r="V22" i="9"/>
  <c r="E30" i="9"/>
  <c r="E34" i="9"/>
  <c r="E35" i="9"/>
  <c r="E36" i="9"/>
  <c r="E37" i="9"/>
  <c r="E38" i="9"/>
  <c r="E39" i="9"/>
  <c r="E43" i="9"/>
  <c r="G6" i="9"/>
  <c r="J6" i="9"/>
  <c r="M6" i="9"/>
  <c r="P6" i="9"/>
  <c r="S6" i="9"/>
  <c r="V6" i="9"/>
  <c r="AB6" i="9"/>
  <c r="AE6" i="9"/>
  <c r="AH6" i="9"/>
  <c r="AK6" i="9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25" i="8"/>
  <c r="E33" i="10" l="1"/>
  <c r="E37" i="10"/>
  <c r="E39" i="10"/>
  <c r="E41" i="10"/>
  <c r="E44" i="10"/>
  <c r="E40" i="10"/>
  <c r="E36" i="10"/>
  <c r="E45" i="10"/>
  <c r="E29" i="10"/>
  <c r="E47" i="10"/>
  <c r="E31" i="10"/>
  <c r="E34" i="10"/>
  <c r="E30" i="10"/>
  <c r="E38" i="10"/>
  <c r="E35" i="10"/>
  <c r="E43" i="10"/>
  <c r="G18" i="5"/>
  <c r="E18" i="5"/>
  <c r="D43" i="9" l="1"/>
  <c r="C43" i="9"/>
  <c r="D42" i="9"/>
  <c r="C42" i="9"/>
  <c r="D41" i="9"/>
  <c r="C41" i="9"/>
  <c r="E41" i="9" s="1"/>
  <c r="D40" i="9"/>
  <c r="C40" i="9"/>
  <c r="E40" i="9" s="1"/>
  <c r="D39" i="9"/>
  <c r="C39" i="9"/>
  <c r="D38" i="9"/>
  <c r="C38" i="9"/>
  <c r="D37" i="9"/>
  <c r="C37" i="9"/>
  <c r="D36" i="9"/>
  <c r="C36" i="9"/>
  <c r="D35" i="9"/>
  <c r="C35" i="9"/>
  <c r="D34" i="9"/>
  <c r="C34" i="9"/>
  <c r="D33" i="9"/>
  <c r="C33" i="9"/>
  <c r="E33" i="9" s="1"/>
  <c r="D32" i="9"/>
  <c r="C32" i="9"/>
  <c r="D31" i="9"/>
  <c r="C31" i="9"/>
  <c r="D30" i="9"/>
  <c r="C30" i="9"/>
  <c r="D29" i="9"/>
  <c r="C29" i="9"/>
  <c r="D28" i="9"/>
  <c r="C28" i="9"/>
  <c r="D27" i="9"/>
  <c r="C27" i="9"/>
  <c r="E29" i="9" l="1"/>
  <c r="E28" i="9"/>
  <c r="E42" i="9"/>
  <c r="E32" i="9"/>
  <c r="E31" i="9"/>
  <c r="E27" i="9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AK20" i="8"/>
  <c r="AH20" i="8"/>
  <c r="AE20" i="8"/>
  <c r="AB20" i="8"/>
  <c r="Y20" i="8"/>
  <c r="V20" i="8"/>
  <c r="S20" i="8"/>
  <c r="P20" i="8"/>
  <c r="M20" i="8"/>
  <c r="J20" i="8"/>
  <c r="G20" i="8"/>
  <c r="D20" i="8"/>
  <c r="AK16" i="8"/>
  <c r="AH16" i="8"/>
  <c r="AE16" i="8"/>
  <c r="AB16" i="8"/>
  <c r="Y16" i="8"/>
  <c r="V16" i="8"/>
  <c r="S16" i="8"/>
  <c r="P16" i="8"/>
  <c r="M16" i="8"/>
  <c r="J16" i="8"/>
  <c r="G16" i="8"/>
  <c r="D16" i="8"/>
  <c r="AK15" i="8"/>
  <c r="AH15" i="8"/>
  <c r="AE15" i="8"/>
  <c r="AB15" i="8"/>
  <c r="Y15" i="8"/>
  <c r="V15" i="8"/>
  <c r="S15" i="8"/>
  <c r="P15" i="8"/>
  <c r="M15" i="8"/>
  <c r="J15" i="8"/>
  <c r="G15" i="8"/>
  <c r="D15" i="8"/>
  <c r="AK14" i="8"/>
  <c r="AH14" i="8"/>
  <c r="AE14" i="8"/>
  <c r="AB14" i="8"/>
  <c r="Y14" i="8"/>
  <c r="V14" i="8"/>
  <c r="S14" i="8"/>
  <c r="P14" i="8"/>
  <c r="M14" i="8"/>
  <c r="J14" i="8"/>
  <c r="G14" i="8"/>
  <c r="D14" i="8"/>
  <c r="AK13" i="8"/>
  <c r="AH13" i="8"/>
  <c r="AE13" i="8"/>
  <c r="AB13" i="8"/>
  <c r="Y13" i="8"/>
  <c r="V13" i="8"/>
  <c r="S13" i="8"/>
  <c r="P13" i="8"/>
  <c r="M13" i="8"/>
  <c r="J13" i="8"/>
  <c r="G13" i="8"/>
  <c r="D13" i="8"/>
  <c r="AK12" i="8"/>
  <c r="AH12" i="8"/>
  <c r="AE12" i="8"/>
  <c r="AB12" i="8"/>
  <c r="Y12" i="8"/>
  <c r="V12" i="8"/>
  <c r="S12" i="8"/>
  <c r="P12" i="8"/>
  <c r="M12" i="8"/>
  <c r="J12" i="8"/>
  <c r="G12" i="8"/>
  <c r="D12" i="8"/>
  <c r="D25" i="8"/>
  <c r="C39" i="8"/>
  <c r="E39" i="8" s="1"/>
  <c r="C38" i="8"/>
  <c r="C37" i="8"/>
  <c r="C36" i="8"/>
  <c r="C35" i="8"/>
  <c r="E35" i="8" s="1"/>
  <c r="C34" i="8"/>
  <c r="C33" i="8"/>
  <c r="C32" i="8"/>
  <c r="E32" i="8" s="1"/>
  <c r="C31" i="8"/>
  <c r="C30" i="8"/>
  <c r="C29" i="8"/>
  <c r="C28" i="8"/>
  <c r="E28" i="8" s="1"/>
  <c r="C27" i="8"/>
  <c r="C26" i="8"/>
  <c r="C25" i="8"/>
  <c r="E27" i="8" l="1"/>
  <c r="E37" i="8"/>
  <c r="E33" i="8"/>
  <c r="E31" i="8"/>
  <c r="E38" i="8"/>
  <c r="E25" i="8"/>
  <c r="E26" i="8"/>
  <c r="E30" i="8"/>
  <c r="E29" i="8"/>
  <c r="E34" i="8"/>
  <c r="E36" i="8"/>
  <c r="E19" i="4" l="1"/>
  <c r="E18" i="4"/>
  <c r="E17" i="4"/>
  <c r="E16" i="4"/>
  <c r="E15" i="4"/>
  <c r="C32" i="4" l="1"/>
  <c r="C33" i="4"/>
  <c r="C34" i="4"/>
  <c r="E34" i="4" s="1"/>
  <c r="C35" i="4"/>
  <c r="E35" i="4" s="1"/>
  <c r="C36" i="4"/>
  <c r="C37" i="4"/>
  <c r="C38" i="4"/>
  <c r="C39" i="4"/>
  <c r="C40" i="4"/>
  <c r="C41" i="4"/>
  <c r="E41" i="4" s="1"/>
  <c r="C42" i="4"/>
  <c r="E42" i="4" s="1"/>
  <c r="C43" i="4"/>
  <c r="E43" i="4" s="1"/>
  <c r="C44" i="4"/>
  <c r="C45" i="4"/>
  <c r="E45" i="4" s="1"/>
  <c r="C46" i="4"/>
  <c r="C47" i="4"/>
  <c r="C48" i="4"/>
  <c r="C49" i="4"/>
  <c r="E49" i="4" s="1"/>
  <c r="C50" i="4"/>
  <c r="C31" i="4"/>
  <c r="D50" i="4"/>
  <c r="E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AK20" i="3"/>
  <c r="AK21" i="3"/>
  <c r="AK22" i="3"/>
  <c r="AK23" i="3"/>
  <c r="AK24" i="3"/>
  <c r="AK25" i="3"/>
  <c r="AK14" i="3"/>
  <c r="AK15" i="3"/>
  <c r="AK16" i="3"/>
  <c r="AK17" i="3"/>
  <c r="AK18" i="3"/>
  <c r="AK19" i="3"/>
  <c r="C41" i="3"/>
  <c r="C40" i="3"/>
  <c r="C39" i="3"/>
  <c r="C38" i="3"/>
  <c r="C37" i="3"/>
  <c r="C36" i="3"/>
  <c r="C35" i="3"/>
  <c r="C34" i="3"/>
  <c r="C33" i="3"/>
  <c r="C32" i="3"/>
  <c r="D41" i="3"/>
  <c r="E40" i="4" l="1"/>
  <c r="E39" i="4"/>
  <c r="E37" i="4"/>
  <c r="E33" i="4"/>
  <c r="E44" i="4"/>
  <c r="E46" i="4"/>
  <c r="E32" i="4"/>
  <c r="E48" i="4"/>
  <c r="E36" i="4"/>
  <c r="E38" i="4"/>
  <c r="E47" i="4"/>
  <c r="E51" i="4" l="1"/>
  <c r="E32" i="3"/>
  <c r="E38" i="3"/>
  <c r="D32" i="3"/>
  <c r="D33" i="3"/>
  <c r="E33" i="3" s="1"/>
  <c r="D34" i="3"/>
  <c r="E34" i="3" s="1"/>
  <c r="D35" i="3"/>
  <c r="E35" i="3" s="1"/>
  <c r="D36" i="3"/>
  <c r="E36" i="3" s="1"/>
  <c r="D37" i="3"/>
  <c r="E37" i="3" s="1"/>
  <c r="D38" i="3"/>
  <c r="D39" i="3"/>
  <c r="E39" i="3" s="1"/>
  <c r="D40" i="3"/>
  <c r="E40" i="3" s="1"/>
  <c r="D42" i="3"/>
  <c r="D43" i="3"/>
  <c r="D44" i="3"/>
  <c r="D45" i="3"/>
  <c r="D46" i="3"/>
  <c r="D47" i="3"/>
  <c r="D48" i="3"/>
  <c r="D49" i="3"/>
  <c r="D50" i="3"/>
  <c r="E50" i="3" s="1"/>
  <c r="C42" i="3"/>
  <c r="C43" i="3"/>
  <c r="E43" i="3" s="1"/>
  <c r="C44" i="3"/>
  <c r="E44" i="3" s="1"/>
  <c r="C45" i="3"/>
  <c r="E45" i="3" s="1"/>
  <c r="C46" i="3"/>
  <c r="C47" i="3"/>
  <c r="C48" i="3"/>
  <c r="E48" i="3" s="1"/>
  <c r="C49" i="3"/>
  <c r="C50" i="3"/>
  <c r="C31" i="3"/>
  <c r="D28" i="2"/>
  <c r="C28" i="2"/>
  <c r="C25" i="1"/>
  <c r="D31" i="1"/>
  <c r="C31" i="1"/>
  <c r="E31" i="1" s="1"/>
  <c r="E25" i="1"/>
  <c r="D25" i="1"/>
  <c r="C26" i="1"/>
  <c r="D26" i="1"/>
  <c r="C27" i="1"/>
  <c r="E27" i="1" s="1"/>
  <c r="D27" i="1"/>
  <c r="C28" i="1"/>
  <c r="D28" i="1"/>
  <c r="E28" i="1" s="1"/>
  <c r="C29" i="1"/>
  <c r="E29" i="1" s="1"/>
  <c r="D29" i="1"/>
  <c r="C30" i="1"/>
  <c r="D30" i="1"/>
  <c r="C32" i="1"/>
  <c r="D32" i="1"/>
  <c r="E32" i="1"/>
  <c r="C33" i="1"/>
  <c r="D33" i="1"/>
  <c r="E33" i="1"/>
  <c r="C34" i="1"/>
  <c r="E34" i="1" s="1"/>
  <c r="D34" i="1"/>
  <c r="C35" i="1"/>
  <c r="D35" i="1"/>
  <c r="C36" i="1"/>
  <c r="D36" i="1"/>
  <c r="C37" i="1"/>
  <c r="D37" i="1"/>
  <c r="E37" i="1"/>
  <c r="C38" i="1"/>
  <c r="D38" i="1"/>
  <c r="C39" i="1"/>
  <c r="D39" i="1"/>
  <c r="AE16" i="3"/>
  <c r="AH16" i="3"/>
  <c r="AB16" i="3"/>
  <c r="Y16" i="3"/>
  <c r="V16" i="3"/>
  <c r="S16" i="3"/>
  <c r="P16" i="3"/>
  <c r="M16" i="3"/>
  <c r="J16" i="3"/>
  <c r="G16" i="3"/>
  <c r="AK7" i="3"/>
  <c r="AK8" i="3"/>
  <c r="AK9" i="3"/>
  <c r="AK10" i="3"/>
  <c r="AK11" i="3"/>
  <c r="AK12" i="3"/>
  <c r="AK13" i="3"/>
  <c r="AK6" i="3"/>
  <c r="AH7" i="3"/>
  <c r="AH8" i="3"/>
  <c r="AH9" i="3"/>
  <c r="AH10" i="3"/>
  <c r="AH11" i="3"/>
  <c r="AH12" i="3"/>
  <c r="AH13" i="3"/>
  <c r="AH14" i="3"/>
  <c r="AH21" i="3"/>
  <c r="AH6" i="3"/>
  <c r="AE7" i="3"/>
  <c r="AE8" i="3"/>
  <c r="AE9" i="3"/>
  <c r="AE10" i="3"/>
  <c r="AE11" i="3"/>
  <c r="AE12" i="3"/>
  <c r="AE13" i="3"/>
  <c r="AE14" i="3"/>
  <c r="AE21" i="3"/>
  <c r="AE6" i="3"/>
  <c r="AB7" i="3"/>
  <c r="AB8" i="3"/>
  <c r="AB9" i="3"/>
  <c r="AB10" i="3"/>
  <c r="AB11" i="3"/>
  <c r="AB12" i="3"/>
  <c r="AB13" i="3"/>
  <c r="AB14" i="3"/>
  <c r="AB21" i="3"/>
  <c r="AB6" i="3"/>
  <c r="Y7" i="3"/>
  <c r="Y8" i="3"/>
  <c r="Y9" i="3"/>
  <c r="Y10" i="3"/>
  <c r="Y11" i="3"/>
  <c r="Y12" i="3"/>
  <c r="Y13" i="3"/>
  <c r="Y14" i="3"/>
  <c r="Y21" i="3"/>
  <c r="Y6" i="3"/>
  <c r="V7" i="3"/>
  <c r="V8" i="3"/>
  <c r="V9" i="3"/>
  <c r="V10" i="3"/>
  <c r="V11" i="3"/>
  <c r="V12" i="3"/>
  <c r="V13" i="3"/>
  <c r="V14" i="3"/>
  <c r="V21" i="3"/>
  <c r="V6" i="3"/>
  <c r="S7" i="3"/>
  <c r="S8" i="3"/>
  <c r="S9" i="3"/>
  <c r="S10" i="3"/>
  <c r="S11" i="3"/>
  <c r="S12" i="3"/>
  <c r="S13" i="3"/>
  <c r="S14" i="3"/>
  <c r="S21" i="3"/>
  <c r="S6" i="3"/>
  <c r="P7" i="3"/>
  <c r="P8" i="3"/>
  <c r="P9" i="3"/>
  <c r="P10" i="3"/>
  <c r="P11" i="3"/>
  <c r="P12" i="3"/>
  <c r="P13" i="3"/>
  <c r="P14" i="3"/>
  <c r="P21" i="3"/>
  <c r="P6" i="3"/>
  <c r="M7" i="3"/>
  <c r="M8" i="3"/>
  <c r="M9" i="3"/>
  <c r="M10" i="3"/>
  <c r="M11" i="3"/>
  <c r="M12" i="3"/>
  <c r="M13" i="3"/>
  <c r="M14" i="3"/>
  <c r="M21" i="3"/>
  <c r="M6" i="3"/>
  <c r="J7" i="3"/>
  <c r="J8" i="3"/>
  <c r="J9" i="3"/>
  <c r="J10" i="3"/>
  <c r="J11" i="3"/>
  <c r="J12" i="3"/>
  <c r="J13" i="3"/>
  <c r="J14" i="3"/>
  <c r="J21" i="3"/>
  <c r="J6" i="3"/>
  <c r="G7" i="3"/>
  <c r="G8" i="3"/>
  <c r="G9" i="3"/>
  <c r="G10" i="3"/>
  <c r="G11" i="3"/>
  <c r="G12" i="3"/>
  <c r="G13" i="3"/>
  <c r="G14" i="3"/>
  <c r="G21" i="3"/>
  <c r="G6" i="3"/>
  <c r="D7" i="3"/>
  <c r="D8" i="3"/>
  <c r="D9" i="3"/>
  <c r="D10" i="3"/>
  <c r="D11" i="3"/>
  <c r="D12" i="3"/>
  <c r="D13" i="3"/>
  <c r="D14" i="3"/>
  <c r="D21" i="3"/>
  <c r="D6" i="3"/>
  <c r="E35" i="1" l="1"/>
  <c r="E26" i="1"/>
  <c r="E39" i="1"/>
  <c r="E30" i="1"/>
  <c r="E38" i="1"/>
  <c r="E36" i="1"/>
  <c r="E49" i="3"/>
  <c r="E46" i="3"/>
  <c r="E42" i="3"/>
  <c r="E47" i="3"/>
  <c r="D31" i="3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E28" i="2"/>
  <c r="C29" i="2"/>
  <c r="D27" i="2"/>
  <c r="G9" i="2"/>
  <c r="G14" i="2"/>
  <c r="G15" i="2"/>
  <c r="G16" i="2"/>
  <c r="G17" i="2"/>
  <c r="G18" i="2"/>
  <c r="G22" i="2"/>
  <c r="E31" i="3" l="1"/>
  <c r="E29" i="2"/>
  <c r="AK18" i="2" l="1"/>
  <c r="AH18" i="2"/>
  <c r="AE18" i="2"/>
  <c r="AB18" i="2"/>
  <c r="Y18" i="2"/>
  <c r="V18" i="2"/>
  <c r="S18" i="2"/>
  <c r="P18" i="2"/>
  <c r="M18" i="2"/>
  <c r="J18" i="2"/>
  <c r="D18" i="2"/>
  <c r="AK17" i="2"/>
  <c r="AH17" i="2"/>
  <c r="AE17" i="2"/>
  <c r="AB17" i="2"/>
  <c r="Y17" i="2"/>
  <c r="V17" i="2"/>
  <c r="S17" i="2"/>
  <c r="P17" i="2"/>
  <c r="M17" i="2"/>
  <c r="J17" i="2"/>
  <c r="D17" i="2"/>
  <c r="AK16" i="2"/>
  <c r="AH16" i="2"/>
  <c r="AE16" i="2"/>
  <c r="AB16" i="2"/>
  <c r="Y16" i="2"/>
  <c r="V16" i="2"/>
  <c r="S16" i="2"/>
  <c r="P16" i="2"/>
  <c r="M16" i="2"/>
  <c r="J16" i="2"/>
  <c r="D16" i="2"/>
  <c r="AK15" i="2"/>
  <c r="AH15" i="2"/>
  <c r="AE15" i="2"/>
  <c r="AB15" i="2"/>
  <c r="Y15" i="2"/>
  <c r="V15" i="2"/>
  <c r="S15" i="2"/>
  <c r="P15" i="2"/>
  <c r="M15" i="2"/>
  <c r="J15" i="2"/>
  <c r="D15" i="2"/>
  <c r="AK14" i="2"/>
  <c r="AH14" i="2"/>
  <c r="AE14" i="2"/>
  <c r="AB14" i="2"/>
  <c r="Y14" i="2"/>
  <c r="V14" i="2"/>
  <c r="S14" i="2"/>
  <c r="P14" i="2"/>
  <c r="M14" i="2"/>
  <c r="J14" i="2"/>
  <c r="D14" i="2"/>
  <c r="AK9" i="2"/>
  <c r="AH9" i="2"/>
  <c r="AE9" i="2"/>
  <c r="AB9" i="2"/>
  <c r="Y9" i="2"/>
  <c r="V9" i="2"/>
  <c r="S9" i="2"/>
  <c r="P9" i="2"/>
  <c r="M9" i="2"/>
  <c r="J9" i="2"/>
  <c r="D9" i="2"/>
  <c r="C43" i="2"/>
  <c r="E43" i="2" s="1"/>
  <c r="C42" i="2"/>
  <c r="C41" i="2"/>
  <c r="C40" i="2"/>
  <c r="C39" i="2"/>
  <c r="C38" i="2"/>
  <c r="C37" i="2"/>
  <c r="C36" i="2"/>
  <c r="E36" i="2" s="1"/>
  <c r="C35" i="2"/>
  <c r="C34" i="2"/>
  <c r="C33" i="2"/>
  <c r="C32" i="2"/>
  <c r="C31" i="2"/>
  <c r="C30" i="2"/>
  <c r="C27" i="2"/>
  <c r="AK22" i="2"/>
  <c r="AH22" i="2"/>
  <c r="AE22" i="2"/>
  <c r="AB22" i="2"/>
  <c r="Y22" i="2"/>
  <c r="V22" i="2"/>
  <c r="S22" i="2"/>
  <c r="P22" i="2"/>
  <c r="M22" i="2"/>
  <c r="J22" i="2"/>
  <c r="D22" i="2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6" i="1"/>
  <c r="AL20" i="1"/>
  <c r="AI20" i="1"/>
  <c r="AF20" i="1"/>
  <c r="AC20" i="1"/>
  <c r="Z20" i="1"/>
  <c r="W20" i="1"/>
  <c r="T20" i="1"/>
  <c r="Q20" i="1"/>
  <c r="N20" i="1"/>
  <c r="K20" i="1"/>
  <c r="D20" i="1"/>
  <c r="AL19" i="1"/>
  <c r="AI19" i="1"/>
  <c r="AC19" i="1"/>
  <c r="Z19" i="1"/>
  <c r="W19" i="1"/>
  <c r="T19" i="1"/>
  <c r="Q19" i="1"/>
  <c r="N19" i="1"/>
  <c r="K19" i="1"/>
  <c r="D19" i="1"/>
  <c r="AL18" i="1"/>
  <c r="AI18" i="1"/>
  <c r="AF18" i="1"/>
  <c r="AC18" i="1"/>
  <c r="Z18" i="1"/>
  <c r="W18" i="1"/>
  <c r="T18" i="1"/>
  <c r="Q18" i="1"/>
  <c r="N18" i="1"/>
  <c r="K18" i="1"/>
  <c r="D18" i="1"/>
  <c r="AL17" i="1"/>
  <c r="AI17" i="1"/>
  <c r="AF17" i="1"/>
  <c r="AC17" i="1"/>
  <c r="Z17" i="1"/>
  <c r="W17" i="1"/>
  <c r="T17" i="1"/>
  <c r="Q17" i="1"/>
  <c r="N17" i="1"/>
  <c r="K17" i="1"/>
  <c r="D17" i="1"/>
  <c r="AL16" i="1"/>
  <c r="AI16" i="1"/>
  <c r="AF16" i="1"/>
  <c r="AC16" i="1"/>
  <c r="Z16" i="1"/>
  <c r="W16" i="1"/>
  <c r="T16" i="1"/>
  <c r="Q16" i="1"/>
  <c r="N16" i="1"/>
  <c r="K16" i="1"/>
  <c r="D16" i="1"/>
  <c r="AL15" i="1"/>
  <c r="AI15" i="1"/>
  <c r="AF15" i="1"/>
  <c r="AC15" i="1"/>
  <c r="Z15" i="1"/>
  <c r="W15" i="1"/>
  <c r="T15" i="1"/>
  <c r="Q15" i="1"/>
  <c r="N15" i="1"/>
  <c r="K15" i="1"/>
  <c r="D15" i="1"/>
  <c r="AL14" i="1"/>
  <c r="AI14" i="1"/>
  <c r="AF14" i="1"/>
  <c r="AC14" i="1"/>
  <c r="Z14" i="1"/>
  <c r="W14" i="1"/>
  <c r="T14" i="1"/>
  <c r="Q14" i="1"/>
  <c r="N14" i="1"/>
  <c r="K14" i="1"/>
  <c r="D14" i="1"/>
  <c r="AL13" i="1"/>
  <c r="AI13" i="1"/>
  <c r="AF13" i="1"/>
  <c r="AC13" i="1"/>
  <c r="Z13" i="1"/>
  <c r="W13" i="1"/>
  <c r="T13" i="1"/>
  <c r="Q13" i="1"/>
  <c r="N13" i="1"/>
  <c r="K13" i="1"/>
  <c r="D13" i="1"/>
  <c r="AL12" i="1"/>
  <c r="AI12" i="1"/>
  <c r="AF12" i="1"/>
  <c r="AC12" i="1"/>
  <c r="Z12" i="1"/>
  <c r="W12" i="1"/>
  <c r="T12" i="1"/>
  <c r="Q12" i="1"/>
  <c r="N12" i="1"/>
  <c r="K12" i="1"/>
  <c r="D12" i="1"/>
  <c r="AL11" i="1"/>
  <c r="AI11" i="1"/>
  <c r="AF11" i="1"/>
  <c r="AC11" i="1"/>
  <c r="Z11" i="1"/>
  <c r="W11" i="1"/>
  <c r="T11" i="1"/>
  <c r="Q11" i="1"/>
  <c r="N11" i="1"/>
  <c r="K11" i="1"/>
  <c r="D11" i="1"/>
  <c r="AL10" i="1"/>
  <c r="AI10" i="1"/>
  <c r="AF10" i="1"/>
  <c r="AC10" i="1"/>
  <c r="Z10" i="1"/>
  <c r="W10" i="1"/>
  <c r="T10" i="1"/>
  <c r="Q10" i="1"/>
  <c r="N10" i="1"/>
  <c r="K10" i="1"/>
  <c r="D10" i="1"/>
  <c r="AL9" i="1"/>
  <c r="AI9" i="1"/>
  <c r="AF9" i="1"/>
  <c r="AC9" i="1"/>
  <c r="Z9" i="1"/>
  <c r="W9" i="1"/>
  <c r="T9" i="1"/>
  <c r="Q9" i="1"/>
  <c r="N9" i="1"/>
  <c r="K9" i="1"/>
  <c r="D9" i="1"/>
  <c r="AL8" i="1"/>
  <c r="AI8" i="1"/>
  <c r="AF8" i="1"/>
  <c r="AC8" i="1"/>
  <c r="Z8" i="1"/>
  <c r="W8" i="1"/>
  <c r="T8" i="1"/>
  <c r="Q8" i="1"/>
  <c r="N8" i="1"/>
  <c r="K8" i="1"/>
  <c r="D8" i="1"/>
  <c r="D6" i="1"/>
  <c r="K6" i="1"/>
  <c r="N6" i="1"/>
  <c r="Q6" i="1"/>
  <c r="T6" i="1"/>
  <c r="W6" i="1"/>
  <c r="Z6" i="1"/>
  <c r="AC6" i="1"/>
  <c r="AF6" i="1"/>
  <c r="AI6" i="1"/>
  <c r="AL6" i="1"/>
  <c r="D7" i="1"/>
  <c r="K7" i="1"/>
  <c r="N7" i="1"/>
  <c r="Q7" i="1"/>
  <c r="T7" i="1"/>
  <c r="W7" i="1"/>
  <c r="Z7" i="1"/>
  <c r="AC7" i="1"/>
  <c r="AF7" i="1"/>
  <c r="AI7" i="1"/>
  <c r="AL7" i="1"/>
  <c r="E42" i="2" l="1"/>
  <c r="E33" i="2"/>
  <c r="E30" i="2"/>
  <c r="E34" i="2"/>
  <c r="E38" i="2"/>
  <c r="E35" i="2"/>
  <c r="E32" i="2"/>
  <c r="E37" i="2"/>
  <c r="E39" i="2"/>
  <c r="E41" i="2"/>
  <c r="E27" i="2"/>
  <c r="E31" i="2"/>
  <c r="E40" i="2"/>
  <c r="E41" i="3"/>
  <c r="D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tc={97428A02-161F-471B-8D6A-BD213D511C22}</author>
  </authors>
  <commentList>
    <comment ref="F7" authorId="0" shapeId="0" xr:uid="{97428A02-161F-471B-8D6A-BD213D511C2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CONISGNACION 11/02/20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tc={5191579F-B1A7-4F1B-91FF-79AA3F2015CF}</author>
    <author>tc={6838885E-799A-48D2-BE84-A4564E0799FE}</author>
  </authors>
  <commentList>
    <comment ref="AJ22" authorId="0" shapeId="0" xr:uid="{5191579F-B1A7-4F1B-91FF-79AA3F2015C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Reclasificación saldo SOAT
</t>
      </text>
    </comment>
    <comment ref="AJ24" authorId="1" shapeId="0" xr:uid="{6838885E-799A-48D2-BE84-A4564E0799FE}">
      <text>
        <t>[Threaded comment]
Your version of Excel allows you to read this threaded comment; however, any edits to it will get removed if the file is opened in a newer version of Excel. Learn more: https://go.microsoft.com/fwlink/?linkid=870924
Comment:
    Reclasificación saldo Polizas</t>
      </text>
    </comment>
  </commentList>
</comments>
</file>

<file path=xl/sharedStrings.xml><?xml version="1.0" encoding="utf-8"?>
<sst xmlns="http://schemas.openxmlformats.org/spreadsheetml/2006/main" count="740" uniqueCount="99">
  <si>
    <t>M34-2020</t>
  </si>
  <si>
    <t>DETALLE RODAMIENTO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</si>
  <si>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</si>
  <si>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</si>
  <si>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</si>
  <si>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</si>
  <si>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</si>
  <si>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</si>
  <si>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</si>
  <si>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</si>
  <si>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</si>
  <si>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</si>
  <si>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</si>
  <si>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</si>
  <si>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</t>
  </si>
  <si>
    <t>C</t>
  </si>
  <si>
    <t>SALDO</t>
  </si>
  <si>
    <t>C 2/2/20</t>
  </si>
  <si>
    <t>C 25/2/20</t>
  </si>
  <si>
    <t>CUOTAS DE ADMINISTRACION</t>
  </si>
  <si>
    <t>CUENTAS POR COBRAR DE TERCEROS</t>
  </si>
  <si>
    <t>FONDO DE SOLIDARIDAD</t>
  </si>
  <si>
    <t>FONDO DE REPOSICION</t>
  </si>
  <si>
    <t>ADITT</t>
  </si>
  <si>
    <t>DESPACHOS PLANILLA RODAMIENTO</t>
  </si>
  <si>
    <t>DOTACION</t>
  </si>
  <si>
    <t>SALARIOS CONDUCTORES</t>
  </si>
  <si>
    <t>SEGURIDAD SOCIAL CONDUCTORES</t>
  </si>
  <si>
    <t>PREST. SOCIALES CONDUCTORES</t>
  </si>
  <si>
    <t>CAJA DE COMPENSACION CONDUCTORES</t>
  </si>
  <si>
    <t>SOAT</t>
  </si>
  <si>
    <t>POLIZA EXTRACONTRACTUAL RCE</t>
  </si>
  <si>
    <t>POLIZA CONTRACUAL RCC</t>
  </si>
  <si>
    <t>AUXILIO DE TRANSPORTE</t>
  </si>
  <si>
    <t>SALDO INICIAL 2020</t>
  </si>
  <si>
    <t>D 2020</t>
  </si>
  <si>
    <t>C 2020</t>
  </si>
  <si>
    <t>SALDO INICIAL 2021</t>
  </si>
  <si>
    <t>M34-2021</t>
  </si>
  <si>
    <t xml:space="preserve">CUOTAS DE ADMINISTRACION                          </t>
  </si>
  <si>
    <t>SOAT NO VENCIDO</t>
  </si>
  <si>
    <t>POLIZAS RCE RCC NO VENCIDAS</t>
  </si>
  <si>
    <t xml:space="preserve">FONDO DE SOLIDARIDAD                              </t>
  </si>
  <si>
    <t xml:space="preserve">FONDO DE REPOSICION                               </t>
  </si>
  <si>
    <t xml:space="preserve">ADITT                                             </t>
  </si>
  <si>
    <t xml:space="preserve">SOAT                                              </t>
  </si>
  <si>
    <t xml:space="preserve">POLIZA EXTRACONTRACTUAL RCE                       </t>
  </si>
  <si>
    <t xml:space="preserve">POLIZA CONTRACUAL RCC                             </t>
  </si>
  <si>
    <t>D 2021</t>
  </si>
  <si>
    <t>C 2021</t>
  </si>
  <si>
    <t>SALDO INICIAL 2022</t>
  </si>
  <si>
    <t xml:space="preserve">SOAT NO VENCIDO       </t>
  </si>
  <si>
    <t xml:space="preserve">POLIZAS RCE RCC NO VENCIDAS </t>
  </si>
  <si>
    <t>M34-2022</t>
  </si>
  <si>
    <t xml:space="preserve">SOAT NO VENCIDO                                   </t>
  </si>
  <si>
    <t xml:space="preserve">FONDO DE AYUDA MUTUA                              </t>
  </si>
  <si>
    <t xml:space="preserve">DESPACHO Y COMUNICACION                           </t>
  </si>
  <si>
    <t xml:space="preserve">DOTACION                                          </t>
  </si>
  <si>
    <t xml:space="preserve">SALARIOS CONDUCTORES                              </t>
  </si>
  <si>
    <t xml:space="preserve">SEGURIDAD SOCIAL CONDUCTORES                      </t>
  </si>
  <si>
    <t xml:space="preserve">PREST. SOCIALES CONDUCTORES                       </t>
  </si>
  <si>
    <t xml:space="preserve">CAJA DE COMPENSACION CONDUCTORES                  </t>
  </si>
  <si>
    <t>EXAMENES MEDICOS</t>
  </si>
  <si>
    <t xml:space="preserve">CTAS POR COBRAR ASOCIADOS </t>
  </si>
  <si>
    <t>D 2022</t>
  </si>
  <si>
    <t>C 2022</t>
  </si>
  <si>
    <t>SALDO INICIAL 2023</t>
  </si>
  <si>
    <t>FONDO DE AYUDA MUTUA</t>
  </si>
  <si>
    <t>M34-2023</t>
  </si>
  <si>
    <t>D 2023</t>
  </si>
  <si>
    <t>C 2023</t>
  </si>
  <si>
    <t>SALDO FINAL 2023</t>
  </si>
  <si>
    <t>TOTAL ADEUDADO RODAMIENTO M034</t>
  </si>
  <si>
    <t>CAÑON PALACIOS EDUARDO</t>
  </si>
  <si>
    <t>APORTES</t>
  </si>
  <si>
    <t>VALOR</t>
  </si>
  <si>
    <t>MESES</t>
  </si>
  <si>
    <t>TOTAL</t>
  </si>
  <si>
    <t>PAGADO</t>
  </si>
  <si>
    <t>DIFERENCIA</t>
  </si>
  <si>
    <t>TOTAL ADEUDADO APORTES</t>
  </si>
  <si>
    <t>M35-2020</t>
  </si>
  <si>
    <t>CTAS POR COBRAR ASOCIADOS</t>
  </si>
  <si>
    <t>M35-2021</t>
  </si>
  <si>
    <t xml:space="preserve">POLIZAS RCE RCC NO VENCIDAS     </t>
  </si>
  <si>
    <t xml:space="preserve">DESPACHOS PLANILLA RODAMIENTO        </t>
  </si>
  <si>
    <t xml:space="preserve"> SEGURIDAD SOCIAL CONDUCTORES        </t>
  </si>
  <si>
    <t xml:space="preserve"> PREST. SOCIALES CONDUCTORES      </t>
  </si>
  <si>
    <t xml:space="preserve">CAJA DE COMPENSACION CONDUCTORES   </t>
  </si>
  <si>
    <t>CUENTAS POR COBRAR ASOCIADOS</t>
  </si>
  <si>
    <t xml:space="preserve">AUXILIO DE TRANSPORTE                             </t>
  </si>
  <si>
    <t xml:space="preserve">SOAT </t>
  </si>
  <si>
    <t xml:space="preserve">POLIZA CONTRACUAL RCC  </t>
  </si>
  <si>
    <t>M35-2022</t>
  </si>
  <si>
    <t>M35-2023</t>
  </si>
  <si>
    <t>TOTAL ADEUDADO RODAMIENTO M035</t>
  </si>
  <si>
    <t>ASOCIADO EDUARO CAÑON</t>
  </si>
  <si>
    <t xml:space="preserve">TOTAL ADEUDADO RODAMIENTO M034 </t>
  </si>
  <si>
    <t>TOTAL ADEUDADO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</si>
</sst>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##,##0_);[Red]\(##,##0\)"/>
    <numFmt numFmtId="166" formatCode="##,##0.00_);[Red]\(##,##0.00\)"/>
    <numFmt numFmtId="167" formatCode="_-&quot;$&quot;\ * #,##0_-;\-&quot;$&quot;\ * #,##0_-;_-&quot;$&quot;\ * &quot;-&quot;??_-;_-@_-"/>
    <numFmt numFmtId="168" formatCode="#,##0.00;[Red]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66" fontId="4" fillId="0" borderId="0" xfId="0" applyNumberFormat="1" applyFont="1"/>
    <xf numFmtId="0" fontId="4" fillId="0" borderId="0" xfId="0" applyFont="1"/>
    <xf numFmtId="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2" xfId="0" applyBorder="1"/>
    <xf numFmtId="3" fontId="5" fillId="0" borderId="2" xfId="1" applyNumberFormat="1" applyFont="1" applyBorder="1" applyAlignment="1">
      <alignment horizontal="right" vertical="center"/>
    </xf>
    <xf numFmtId="3" fontId="5" fillId="0" borderId="2" xfId="1" applyNumberFormat="1" applyFont="1" applyFill="1" applyBorder="1" applyAlignment="1">
      <alignment horizontal="right" vertical="center"/>
    </xf>
    <xf numFmtId="3" fontId="5" fillId="0" borderId="3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7" fontId="0" fillId="0" borderId="0" xfId="0" applyNumberFormat="1"/>
    <xf numFmtId="0" fontId="2" fillId="0" borderId="8" xfId="0" applyFont="1" applyBorder="1" applyAlignment="1">
      <alignment horizontal="center" vertical="center"/>
    </xf>
    <xf numFmtId="0" fontId="0" fillId="0" borderId="9" xfId="0" applyBorder="1"/>
    <xf numFmtId="3" fontId="5" fillId="0" borderId="10" xfId="1" applyNumberFormat="1" applyFont="1" applyBorder="1" applyAlignment="1">
      <alignment horizontal="right" vertical="center"/>
    </xf>
    <xf numFmtId="3" fontId="5" fillId="0" borderId="11" xfId="1" applyNumberFormat="1" applyFont="1" applyBorder="1" applyAlignment="1">
      <alignment horizontal="right" vertical="center"/>
    </xf>
    <xf numFmtId="3" fontId="5" fillId="0" borderId="12" xfId="1" applyNumberFormat="1" applyFont="1" applyBorder="1" applyAlignment="1">
      <alignment horizontal="right" vertical="center"/>
    </xf>
    <xf numFmtId="0" fontId="0" fillId="0" borderId="13" xfId="0" applyBorder="1"/>
    <xf numFmtId="3" fontId="5" fillId="0" borderId="14" xfId="1" applyNumberFormat="1" applyFont="1" applyBorder="1" applyAlignment="1">
      <alignment horizontal="right" vertical="center"/>
    </xf>
    <xf numFmtId="0" fontId="0" fillId="0" borderId="15" xfId="0" applyBorder="1"/>
    <xf numFmtId="3" fontId="5" fillId="0" borderId="16" xfId="1" applyNumberFormat="1" applyFont="1" applyBorder="1" applyAlignment="1">
      <alignment horizontal="right" vertical="center"/>
    </xf>
    <xf numFmtId="3" fontId="5" fillId="0" borderId="17" xfId="1" applyNumberFormat="1" applyFont="1" applyBorder="1" applyAlignment="1">
      <alignment horizontal="right" vertical="center"/>
    </xf>
    <xf numFmtId="3" fontId="5" fillId="0" borderId="18" xfId="1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0" fillId="0" borderId="19" xfId="0" applyBorder="1"/>
    <xf numFmtId="165" fontId="4" fillId="0" borderId="2" xfId="0" applyNumberFormat="1" applyFont="1" applyBorder="1"/>
    <xf numFmtId="0" fontId="2" fillId="0" borderId="13" xfId="0" applyFont="1" applyBorder="1"/>
    <xf numFmtId="4" fontId="6" fillId="0" borderId="0" xfId="0" applyNumberFormat="1" applyFont="1" applyAlignment="1">
      <alignment horizontal="right" vertical="center"/>
    </xf>
    <xf numFmtId="168" fontId="0" fillId="0" borderId="0" xfId="0" applyNumberFormat="1"/>
    <xf numFmtId="0" fontId="4" fillId="0" borderId="2" xfId="0" applyFont="1" applyBorder="1"/>
    <xf numFmtId="3" fontId="3" fillId="0" borderId="11" xfId="0" applyNumberFormat="1" applyFont="1" applyBorder="1" applyAlignment="1">
      <alignment horizontal="right" vertical="center"/>
    </xf>
    <xf numFmtId="165" fontId="4" fillId="0" borderId="11" xfId="0" applyNumberFormat="1" applyFont="1" applyBorder="1"/>
    <xf numFmtId="165" fontId="3" fillId="0" borderId="12" xfId="0" applyNumberFormat="1" applyFont="1" applyBorder="1"/>
    <xf numFmtId="165" fontId="3" fillId="0" borderId="14" xfId="0" applyNumberFormat="1" applyFont="1" applyBorder="1"/>
    <xf numFmtId="3" fontId="3" fillId="0" borderId="17" xfId="0" applyNumberFormat="1" applyFont="1" applyBorder="1" applyAlignment="1">
      <alignment horizontal="right" vertical="center"/>
    </xf>
    <xf numFmtId="165" fontId="4" fillId="0" borderId="17" xfId="0" applyNumberFormat="1" applyFont="1" applyBorder="1"/>
    <xf numFmtId="165" fontId="3" fillId="0" borderId="18" xfId="0" applyNumberFormat="1" applyFont="1" applyBorder="1"/>
    <xf numFmtId="168" fontId="5" fillId="0" borderId="0" xfId="0" applyNumberFormat="1" applyFont="1" applyAlignment="1">
      <alignment vertical="center"/>
    </xf>
    <xf numFmtId="165" fontId="0" fillId="0" borderId="0" xfId="0" applyNumberFormat="1"/>
    <xf numFmtId="165" fontId="10" fillId="0" borderId="0" xfId="0" applyNumberFormat="1" applyFont="1"/>
    <xf numFmtId="0" fontId="10" fillId="0" borderId="0" xfId="0" applyFont="1"/>
    <xf numFmtId="0" fontId="2" fillId="3" borderId="2" xfId="0" applyFont="1" applyFill="1" applyBorder="1" applyAlignment="1">
      <alignment horizontal="center"/>
    </xf>
    <xf numFmtId="43" fontId="0" fillId="0" borderId="2" xfId="3" applyFont="1" applyBorder="1"/>
    <xf numFmtId="3" fontId="2" fillId="4" borderId="2" xfId="0" applyNumberFormat="1" applyFont="1" applyFill="1" applyBorder="1" applyAlignment="1">
      <alignment horizontal="center"/>
    </xf>
    <xf numFmtId="3" fontId="0" fillId="0" borderId="2" xfId="3" applyNumberFormat="1" applyFont="1" applyBorder="1"/>
    <xf numFmtId="0" fontId="2" fillId="3" borderId="2" xfId="0" applyFont="1" applyFill="1" applyBorder="1"/>
    <xf numFmtId="43" fontId="2" fillId="3" borderId="2" xfId="3" applyFont="1" applyFill="1" applyBorder="1"/>
    <xf numFmtId="43" fontId="10" fillId="3" borderId="2" xfId="3" applyFont="1" applyFill="1" applyBorder="1"/>
    <xf numFmtId="0" fontId="11" fillId="0" borderId="13" xfId="0" applyFont="1" applyBorder="1" applyAlignment="1">
      <alignment wrapText="1"/>
    </xf>
    <xf numFmtId="167" fontId="11" fillId="0" borderId="14" xfId="2" applyNumberFormat="1" applyFont="1" applyBorder="1" applyAlignment="1">
      <alignment vertical="center"/>
    </xf>
    <xf numFmtId="4" fontId="0" fillId="0" borderId="0" xfId="0" applyNumberFormat="1"/>
    <xf numFmtId="3" fontId="0" fillId="0" borderId="2" xfId="0" applyNumberFormat="1" applyBorder="1"/>
    <xf numFmtId="0" fontId="5" fillId="0" borderId="2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5" xfId="0" applyFont="1" applyBorder="1" applyAlignment="1">
      <alignment wrapText="1"/>
    </xf>
    <xf numFmtId="167" fontId="10" fillId="0" borderId="25" xfId="2" applyNumberFormat="1" applyFont="1" applyBorder="1" applyAlignment="1">
      <alignment vertical="center"/>
    </xf>
    <xf numFmtId="167" fontId="11" fillId="0" borderId="0" xfId="2" applyNumberFormat="1" applyFont="1" applyFill="1" applyBorder="1" applyAlignment="1">
      <alignment vertical="center"/>
    </xf>
    <xf numFmtId="167" fontId="11" fillId="0" borderId="12" xfId="2" applyNumberFormat="1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8" fillId="0" borderId="7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 wrapText="1"/>
    </xf>
    <xf numFmtId="166" fontId="8" fillId="0" borderId="7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10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</cellXfs>
  <cellStyles count="4">
    <cellStyle name="Millares 2" xfId="3" xr:uid="{DE9366FE-1F0B-4737-8983-C9282C6AC8AF}"/>
    <cellStyle name="Moneda" xfId="2" builtinId="4"/>
    <cellStyle name="Moneda 37 3" xfId="1" xr:uid="{B812A987-3B58-4359-A6F7-4F7FD59B5CF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iana Arismendy" id="{91751C4A-6468-4BDF-AF96-1F2B9004868A}" userId="S-1-5-21-3396230520-3848243220-1735237292-113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7" dT="2023-12-11T20:41:54.58" personId="{91751C4A-6468-4BDF-AF96-1F2B9004868A}" id="{97428A02-161F-471B-8D6A-BD213D511C22}">
    <text xml:space="preserve">CONISGNACION 11/02/20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J22" dT="2023-12-11T22:32:30.77" personId="{91751C4A-6468-4BDF-AF96-1F2B9004868A}" id="{5191579F-B1A7-4F1B-91FF-79AA3F2015CF}">
    <text xml:space="preserve">Reclasificación saldo SOAT
</text>
  </threadedComment>
  <threadedComment ref="AJ24" dT="2023-12-11T22:33:20.21" personId="{91751C4A-6468-4BDF-AF96-1F2B9004868A}" id="{6838885E-799A-48D2-BE84-A4564E0799FE}">
    <text>Reclasificación saldo Polizas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0004F-9E54-4F96-A9D4-F5E00A7BEC55}">
  <dimension ref="A2:AL39"/>
  <sheetViews>
    <sheetView workbookViewId="0">
      <selection activeCell="B4" sqref="B4:D4"/>
    </sheetView>
  </sheetViews>
  <sheetFormatPr defaultColWidth="11.42578125" defaultRowHeight="15"/>
  <cols>
    <col min="1" max="1" width="55.5703125" customWidth="1"/>
    <col min="2" max="2" width="14.28515625" bestFit="1" customWidth="1"/>
    <col min="3" max="3" width="16.140625" customWidth="1"/>
    <col min="4" max="4" width="14.28515625" bestFit="1" customWidth="1"/>
    <col min="5" max="5" width="16" bestFit="1" customWidth="1"/>
    <col min="8" max="8" width="14" customWidth="1"/>
    <col min="12" max="12" width="13.42578125" bestFit="1" customWidth="1"/>
  </cols>
  <sheetData>
    <row r="2" spans="1:38" ht="15.75" thickBot="1">
      <c r="D2" s="13"/>
      <c r="E2" s="13"/>
      <c r="F2" s="13"/>
    </row>
    <row r="3" spans="1:38" ht="34.5" thickBot="1">
      <c r="B3" s="69" t="s">
        <v>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1"/>
    </row>
    <row r="4" spans="1:38" ht="15.75" thickBot="1">
      <c r="A4" s="61" t="s">
        <v>1</v>
      </c>
      <c r="B4" s="63" t="s">
        <v>2</v>
      </c>
      <c r="C4" s="63"/>
      <c r="D4" s="64"/>
      <c r="E4" s="72" t="s">
        <v>3</v>
      </c>
      <c r="F4" s="63"/>
      <c r="G4" s="63"/>
      <c r="H4" s="64"/>
      <c r="I4" s="72" t="s">
        <v>4</v>
      </c>
      <c r="J4" s="63"/>
      <c r="K4" s="64"/>
      <c r="L4" s="72" t="s">
        <v>5</v>
      </c>
      <c r="M4" s="63"/>
      <c r="N4" s="64"/>
      <c r="O4" s="72" t="s">
        <v>6</v>
      </c>
      <c r="P4" s="63"/>
      <c r="Q4" s="64"/>
      <c r="R4" s="72" t="s">
        <v>7</v>
      </c>
      <c r="S4" s="63"/>
      <c r="T4" s="64"/>
      <c r="U4" s="72" t="s">
        <v>8</v>
      </c>
      <c r="V4" s="63"/>
      <c r="W4" s="64"/>
      <c r="X4" s="72" t="s">
        <v>9</v>
      </c>
      <c r="Y4" s="63"/>
      <c r="Z4" s="64"/>
      <c r="AA4" s="72" t="s">
        <v>10</v>
      </c>
      <c r="AB4" s="63"/>
      <c r="AC4" s="64"/>
      <c r="AD4" s="72" t="s">
        <v>11</v>
      </c>
      <c r="AE4" s="63"/>
      <c r="AF4" s="64"/>
      <c r="AG4" s="63" t="s">
        <v>12</v>
      </c>
      <c r="AH4" s="63"/>
      <c r="AI4" s="63"/>
      <c r="AJ4" s="72" t="s">
        <v>13</v>
      </c>
      <c r="AK4" s="63"/>
      <c r="AL4" s="64"/>
    </row>
    <row r="5" spans="1:38" ht="15.75" thickBot="1">
      <c r="A5" s="62"/>
      <c r="B5" s="14" t="s">
        <v>14</v>
      </c>
      <c r="C5" s="12" t="s">
        <v>15</v>
      </c>
      <c r="D5" s="12" t="s">
        <v>16</v>
      </c>
      <c r="E5" s="12" t="s">
        <v>14</v>
      </c>
      <c r="F5" s="12" t="s">
        <v>17</v>
      </c>
      <c r="G5" s="12" t="s">
        <v>18</v>
      </c>
      <c r="H5" s="12" t="s">
        <v>16</v>
      </c>
      <c r="I5" s="12" t="s">
        <v>14</v>
      </c>
      <c r="J5" s="12" t="s">
        <v>15</v>
      </c>
      <c r="K5" s="12" t="s">
        <v>16</v>
      </c>
      <c r="L5" s="12" t="s">
        <v>14</v>
      </c>
      <c r="M5" s="12" t="s">
        <v>15</v>
      </c>
      <c r="N5" s="12" t="s">
        <v>16</v>
      </c>
      <c r="O5" s="12" t="s">
        <v>14</v>
      </c>
      <c r="P5" s="12" t="s">
        <v>15</v>
      </c>
      <c r="Q5" s="12" t="s">
        <v>16</v>
      </c>
      <c r="R5" s="12" t="s">
        <v>14</v>
      </c>
      <c r="S5" s="12" t="s">
        <v>15</v>
      </c>
      <c r="T5" s="12" t="s">
        <v>16</v>
      </c>
      <c r="U5" s="12" t="s">
        <v>14</v>
      </c>
      <c r="V5" s="12" t="s">
        <v>15</v>
      </c>
      <c r="W5" s="12" t="s">
        <v>16</v>
      </c>
      <c r="X5" s="12" t="s">
        <v>14</v>
      </c>
      <c r="Y5" s="12" t="s">
        <v>15</v>
      </c>
      <c r="Z5" s="12" t="s">
        <v>16</v>
      </c>
      <c r="AA5" s="12" t="s">
        <v>14</v>
      </c>
      <c r="AB5" s="12" t="s">
        <v>15</v>
      </c>
      <c r="AC5" s="12" t="s">
        <v>16</v>
      </c>
      <c r="AD5" s="12" t="s">
        <v>14</v>
      </c>
      <c r="AE5" s="12" t="s">
        <v>15</v>
      </c>
      <c r="AF5" s="12" t="s">
        <v>16</v>
      </c>
      <c r="AG5" s="12" t="s">
        <v>14</v>
      </c>
      <c r="AH5" s="12" t="s">
        <v>15</v>
      </c>
      <c r="AI5" s="12" t="s">
        <v>16</v>
      </c>
      <c r="AJ5" s="12" t="s">
        <v>14</v>
      </c>
      <c r="AK5" s="12" t="s">
        <v>15</v>
      </c>
      <c r="AL5" s="12" t="s">
        <v>16</v>
      </c>
    </row>
    <row r="6" spans="1:38">
      <c r="A6" s="15" t="s">
        <v>19</v>
      </c>
      <c r="B6" s="16">
        <v>286943</v>
      </c>
      <c r="C6" s="17">
        <v>0</v>
      </c>
      <c r="D6" s="17">
        <f t="shared" ref="D6:D20" si="0">B6-C6</f>
        <v>286943</v>
      </c>
      <c r="E6" s="17">
        <v>286943</v>
      </c>
      <c r="F6" s="17">
        <v>393401</v>
      </c>
      <c r="G6" s="17">
        <v>403401</v>
      </c>
      <c r="H6" s="17">
        <f>E6-F6-G6</f>
        <v>-509859</v>
      </c>
      <c r="I6" s="17">
        <v>286943</v>
      </c>
      <c r="J6" s="17"/>
      <c r="K6" s="17">
        <f t="shared" ref="K6:K20" si="1">I6-J6</f>
        <v>286943</v>
      </c>
      <c r="L6" s="17">
        <v>170510</v>
      </c>
      <c r="M6" s="17"/>
      <c r="N6" s="17">
        <f t="shared" ref="N6:N20" si="2">L6-M6</f>
        <v>170510</v>
      </c>
      <c r="O6" s="17">
        <v>202701</v>
      </c>
      <c r="P6" s="17"/>
      <c r="Q6" s="17">
        <f t="shared" ref="Q6:Q20" si="3">O6-P6</f>
        <v>202701</v>
      </c>
      <c r="R6" s="17">
        <v>229981</v>
      </c>
      <c r="S6" s="17"/>
      <c r="T6" s="17">
        <f t="shared" ref="T6:T20" si="4">R6-S6</f>
        <v>229981</v>
      </c>
      <c r="U6" s="17">
        <v>231084</v>
      </c>
      <c r="V6" s="17"/>
      <c r="W6" s="17">
        <f t="shared" ref="W6:W20" si="5">U6-V6</f>
        <v>231084</v>
      </c>
      <c r="X6" s="17">
        <v>235003</v>
      </c>
      <c r="Y6" s="17"/>
      <c r="Z6" s="17">
        <f t="shared" ref="Z6:Z20" si="6">X6-Y6</f>
        <v>235003</v>
      </c>
      <c r="AA6" s="17">
        <v>227523</v>
      </c>
      <c r="AB6" s="17"/>
      <c r="AC6" s="17">
        <f t="shared" ref="AC6:AC20" si="7">AA6-AB6</f>
        <v>227523</v>
      </c>
      <c r="AD6" s="17">
        <v>282110</v>
      </c>
      <c r="AE6" s="17"/>
      <c r="AF6" s="17">
        <f t="shared" ref="AF6:AF18" si="8">AD6-AE6</f>
        <v>282110</v>
      </c>
      <c r="AG6" s="17">
        <v>282110</v>
      </c>
      <c r="AH6" s="17"/>
      <c r="AI6" s="17">
        <f t="shared" ref="AI6:AI20" si="9">AG6-AH6</f>
        <v>282110</v>
      </c>
      <c r="AJ6" s="17">
        <v>282110</v>
      </c>
      <c r="AK6" s="17"/>
      <c r="AL6" s="18">
        <f t="shared" ref="AL6:AL20" si="10">AJ6-AK6</f>
        <v>282110</v>
      </c>
    </row>
    <row r="7" spans="1:38">
      <c r="A7" s="19" t="s">
        <v>20</v>
      </c>
      <c r="B7" s="11">
        <v>0</v>
      </c>
      <c r="C7" s="9">
        <v>0</v>
      </c>
      <c r="D7" s="9">
        <f t="shared" si="0"/>
        <v>0</v>
      </c>
      <c r="E7" s="9">
        <v>0</v>
      </c>
      <c r="F7" s="9">
        <v>104000</v>
      </c>
      <c r="G7" s="9"/>
      <c r="H7" s="9">
        <f t="shared" ref="H7:H20" si="11">E7-F7-G7</f>
        <v>-104000</v>
      </c>
      <c r="I7" s="9">
        <v>0</v>
      </c>
      <c r="J7" s="9"/>
      <c r="K7" s="9">
        <f t="shared" si="1"/>
        <v>0</v>
      </c>
      <c r="L7" s="9">
        <v>0</v>
      </c>
      <c r="M7" s="9">
        <v>0</v>
      </c>
      <c r="N7" s="9">
        <f t="shared" si="2"/>
        <v>0</v>
      </c>
      <c r="O7" s="9">
        <v>0</v>
      </c>
      <c r="P7" s="9">
        <v>0</v>
      </c>
      <c r="Q7" s="9">
        <f t="shared" si="3"/>
        <v>0</v>
      </c>
      <c r="R7" s="9">
        <v>0</v>
      </c>
      <c r="S7" s="9">
        <v>0</v>
      </c>
      <c r="T7" s="9">
        <f t="shared" si="4"/>
        <v>0</v>
      </c>
      <c r="U7" s="9">
        <v>500000</v>
      </c>
      <c r="V7" s="9">
        <v>0</v>
      </c>
      <c r="W7" s="9">
        <f t="shared" si="5"/>
        <v>500000</v>
      </c>
      <c r="X7" s="9">
        <v>0</v>
      </c>
      <c r="Y7" s="9">
        <v>0</v>
      </c>
      <c r="Z7" s="9">
        <f t="shared" si="6"/>
        <v>0</v>
      </c>
      <c r="AA7" s="9">
        <v>0</v>
      </c>
      <c r="AB7" s="9">
        <v>0</v>
      </c>
      <c r="AC7" s="9">
        <f t="shared" si="7"/>
        <v>0</v>
      </c>
      <c r="AD7" s="9">
        <v>0</v>
      </c>
      <c r="AE7" s="9">
        <v>0</v>
      </c>
      <c r="AF7" s="9">
        <f t="shared" si="8"/>
        <v>0</v>
      </c>
      <c r="AG7" s="9">
        <v>0</v>
      </c>
      <c r="AH7" s="9">
        <v>0</v>
      </c>
      <c r="AI7" s="9">
        <f t="shared" si="9"/>
        <v>0</v>
      </c>
      <c r="AJ7" s="9">
        <v>0</v>
      </c>
      <c r="AK7" s="9">
        <v>0</v>
      </c>
      <c r="AL7" s="20">
        <f t="shared" si="10"/>
        <v>0</v>
      </c>
    </row>
    <row r="8" spans="1:38">
      <c r="A8" s="19" t="s">
        <v>21</v>
      </c>
      <c r="B8" s="11">
        <v>20000</v>
      </c>
      <c r="C8" s="9">
        <v>0</v>
      </c>
      <c r="D8" s="9">
        <f t="shared" si="0"/>
        <v>20000</v>
      </c>
      <c r="E8" s="9">
        <v>20000</v>
      </c>
      <c r="F8" s="9">
        <v>20000</v>
      </c>
      <c r="G8" s="9">
        <v>20000</v>
      </c>
      <c r="H8" s="9">
        <f t="shared" si="11"/>
        <v>-20000</v>
      </c>
      <c r="I8" s="9">
        <v>20000</v>
      </c>
      <c r="J8" s="9"/>
      <c r="K8" s="9">
        <f t="shared" si="1"/>
        <v>20000</v>
      </c>
      <c r="L8" s="9">
        <v>0</v>
      </c>
      <c r="M8" s="9">
        <v>0</v>
      </c>
      <c r="N8" s="9">
        <f t="shared" si="2"/>
        <v>0</v>
      </c>
      <c r="O8" s="9">
        <v>0</v>
      </c>
      <c r="P8" s="9">
        <v>0</v>
      </c>
      <c r="Q8" s="9">
        <f t="shared" si="3"/>
        <v>0</v>
      </c>
      <c r="R8" s="9">
        <v>0</v>
      </c>
      <c r="S8" s="9">
        <v>0</v>
      </c>
      <c r="T8" s="9">
        <f t="shared" si="4"/>
        <v>0</v>
      </c>
      <c r="U8" s="9">
        <v>0</v>
      </c>
      <c r="V8" s="9">
        <v>0</v>
      </c>
      <c r="W8" s="9">
        <f t="shared" si="5"/>
        <v>0</v>
      </c>
      <c r="X8" s="9">
        <v>0</v>
      </c>
      <c r="Y8" s="9">
        <v>0</v>
      </c>
      <c r="Z8" s="9">
        <f t="shared" si="6"/>
        <v>0</v>
      </c>
      <c r="AA8" s="9">
        <v>0</v>
      </c>
      <c r="AB8" s="9">
        <v>0</v>
      </c>
      <c r="AC8" s="9">
        <f t="shared" si="7"/>
        <v>0</v>
      </c>
      <c r="AD8" s="9">
        <v>0</v>
      </c>
      <c r="AE8" s="9">
        <v>0</v>
      </c>
      <c r="AF8" s="9">
        <f t="shared" si="8"/>
        <v>0</v>
      </c>
      <c r="AG8" s="9">
        <v>0</v>
      </c>
      <c r="AH8" s="9">
        <v>0</v>
      </c>
      <c r="AI8" s="9">
        <f t="shared" si="9"/>
        <v>0</v>
      </c>
      <c r="AJ8" s="9">
        <v>0</v>
      </c>
      <c r="AK8" s="9">
        <v>0</v>
      </c>
      <c r="AL8" s="20">
        <f t="shared" si="10"/>
        <v>0</v>
      </c>
    </row>
    <row r="9" spans="1:38">
      <c r="A9" s="19" t="s">
        <v>22</v>
      </c>
      <c r="B9" s="11">
        <v>49044</v>
      </c>
      <c r="C9" s="9">
        <v>0</v>
      </c>
      <c r="D9" s="9">
        <f t="shared" si="0"/>
        <v>49044</v>
      </c>
      <c r="E9" s="11">
        <v>49044</v>
      </c>
      <c r="F9" s="9">
        <v>49044</v>
      </c>
      <c r="G9" s="9">
        <v>49044</v>
      </c>
      <c r="H9" s="9">
        <f t="shared" si="11"/>
        <v>-49044</v>
      </c>
      <c r="I9" s="11">
        <v>49044</v>
      </c>
      <c r="J9" s="9"/>
      <c r="K9" s="9">
        <f t="shared" si="1"/>
        <v>49044</v>
      </c>
      <c r="L9" s="9">
        <v>0</v>
      </c>
      <c r="M9" s="9">
        <v>0</v>
      </c>
      <c r="N9" s="9">
        <f t="shared" si="2"/>
        <v>0</v>
      </c>
      <c r="O9" s="9">
        <v>0</v>
      </c>
      <c r="P9" s="9">
        <v>0</v>
      </c>
      <c r="Q9" s="9">
        <f t="shared" si="3"/>
        <v>0</v>
      </c>
      <c r="R9" s="9">
        <v>0</v>
      </c>
      <c r="S9" s="9">
        <v>0</v>
      </c>
      <c r="T9" s="9">
        <f t="shared" si="4"/>
        <v>0</v>
      </c>
      <c r="U9" s="9">
        <v>2452</v>
      </c>
      <c r="V9" s="9">
        <v>0</v>
      </c>
      <c r="W9" s="9">
        <f t="shared" si="5"/>
        <v>2452</v>
      </c>
      <c r="X9" s="9">
        <v>2452</v>
      </c>
      <c r="Y9" s="9">
        <v>0</v>
      </c>
      <c r="Z9" s="9">
        <f t="shared" si="6"/>
        <v>2452</v>
      </c>
      <c r="AA9" s="9">
        <v>2452</v>
      </c>
      <c r="AB9" s="9">
        <v>0</v>
      </c>
      <c r="AC9" s="9">
        <f t="shared" si="7"/>
        <v>2452</v>
      </c>
      <c r="AD9" s="9">
        <v>2452</v>
      </c>
      <c r="AE9" s="9">
        <v>0</v>
      </c>
      <c r="AF9" s="9">
        <f t="shared" si="8"/>
        <v>2452</v>
      </c>
      <c r="AG9" s="9">
        <v>2452</v>
      </c>
      <c r="AH9" s="9">
        <v>0</v>
      </c>
      <c r="AI9" s="9">
        <f t="shared" si="9"/>
        <v>2452</v>
      </c>
      <c r="AJ9" s="9">
        <v>2452</v>
      </c>
      <c r="AK9" s="9">
        <v>0</v>
      </c>
      <c r="AL9" s="20">
        <f t="shared" si="10"/>
        <v>2452</v>
      </c>
    </row>
    <row r="10" spans="1:38" ht="15.75" customHeight="1">
      <c r="A10" s="19" t="s">
        <v>23</v>
      </c>
      <c r="B10" s="11">
        <v>0</v>
      </c>
      <c r="C10" s="9">
        <v>0</v>
      </c>
      <c r="D10" s="9">
        <f t="shared" si="0"/>
        <v>0</v>
      </c>
      <c r="E10" s="9">
        <v>0</v>
      </c>
      <c r="F10" s="9">
        <v>0</v>
      </c>
      <c r="G10" s="9"/>
      <c r="H10" s="9">
        <f t="shared" si="11"/>
        <v>0</v>
      </c>
      <c r="I10" s="9">
        <v>0</v>
      </c>
      <c r="J10" s="9"/>
      <c r="K10" s="9">
        <f t="shared" si="1"/>
        <v>0</v>
      </c>
      <c r="L10" s="9">
        <v>0</v>
      </c>
      <c r="M10" s="9">
        <v>0</v>
      </c>
      <c r="N10" s="9">
        <f t="shared" si="2"/>
        <v>0</v>
      </c>
      <c r="O10" s="9">
        <v>0</v>
      </c>
      <c r="P10" s="9">
        <v>0</v>
      </c>
      <c r="Q10" s="9">
        <f t="shared" si="3"/>
        <v>0</v>
      </c>
      <c r="R10" s="9">
        <v>0</v>
      </c>
      <c r="S10" s="9">
        <v>0</v>
      </c>
      <c r="T10" s="9">
        <f t="shared" si="4"/>
        <v>0</v>
      </c>
      <c r="U10" s="9">
        <v>0</v>
      </c>
      <c r="V10" s="9">
        <v>0</v>
      </c>
      <c r="W10" s="9">
        <f t="shared" si="5"/>
        <v>0</v>
      </c>
      <c r="X10" s="9">
        <v>0</v>
      </c>
      <c r="Y10" s="9">
        <v>0</v>
      </c>
      <c r="Z10" s="9">
        <f t="shared" si="6"/>
        <v>0</v>
      </c>
      <c r="AA10" s="9">
        <v>0</v>
      </c>
      <c r="AB10" s="9">
        <v>0</v>
      </c>
      <c r="AC10" s="9">
        <f t="shared" si="7"/>
        <v>0</v>
      </c>
      <c r="AD10" s="9">
        <v>0</v>
      </c>
      <c r="AE10" s="9">
        <v>0</v>
      </c>
      <c r="AF10" s="9">
        <f t="shared" si="8"/>
        <v>0</v>
      </c>
      <c r="AG10" s="9">
        <v>0</v>
      </c>
      <c r="AH10" s="9">
        <v>0</v>
      </c>
      <c r="AI10" s="9">
        <f t="shared" si="9"/>
        <v>0</v>
      </c>
      <c r="AJ10" s="9">
        <v>0</v>
      </c>
      <c r="AK10" s="9">
        <v>0</v>
      </c>
      <c r="AL10" s="20">
        <f t="shared" si="10"/>
        <v>0</v>
      </c>
    </row>
    <row r="11" spans="1:38">
      <c r="A11" s="19" t="s">
        <v>24</v>
      </c>
      <c r="B11" s="11">
        <v>215155</v>
      </c>
      <c r="C11" s="9">
        <v>0</v>
      </c>
      <c r="D11" s="9">
        <f t="shared" si="0"/>
        <v>215155</v>
      </c>
      <c r="E11" s="11">
        <v>215155</v>
      </c>
      <c r="F11" s="9">
        <v>215155</v>
      </c>
      <c r="G11" s="9">
        <v>215155</v>
      </c>
      <c r="H11" s="9">
        <f t="shared" si="11"/>
        <v>-215155</v>
      </c>
      <c r="I11" s="9">
        <v>202296</v>
      </c>
      <c r="J11" s="9"/>
      <c r="K11" s="9">
        <f t="shared" si="1"/>
        <v>202296</v>
      </c>
      <c r="L11" s="11">
        <v>215155</v>
      </c>
      <c r="M11" s="9">
        <v>0</v>
      </c>
      <c r="N11" s="9">
        <f t="shared" si="2"/>
        <v>215155</v>
      </c>
      <c r="O11" s="9">
        <v>107578</v>
      </c>
      <c r="P11" s="9">
        <v>0</v>
      </c>
      <c r="Q11" s="9">
        <f t="shared" si="3"/>
        <v>107578</v>
      </c>
      <c r="R11" s="9">
        <v>107578</v>
      </c>
      <c r="S11" s="9">
        <v>0</v>
      </c>
      <c r="T11" s="9">
        <f t="shared" si="4"/>
        <v>107578</v>
      </c>
      <c r="U11" s="9">
        <v>180000</v>
      </c>
      <c r="V11" s="9">
        <v>0</v>
      </c>
      <c r="W11" s="9">
        <f t="shared" si="5"/>
        <v>180000</v>
      </c>
      <c r="X11" s="9">
        <v>180000</v>
      </c>
      <c r="Y11" s="9">
        <v>0</v>
      </c>
      <c r="Z11" s="9">
        <f t="shared" si="6"/>
        <v>180000</v>
      </c>
      <c r="AA11" s="9">
        <v>180000</v>
      </c>
      <c r="AB11" s="9">
        <v>0</v>
      </c>
      <c r="AC11" s="9">
        <f t="shared" si="7"/>
        <v>180000</v>
      </c>
      <c r="AD11" s="9">
        <v>180000</v>
      </c>
      <c r="AE11" s="9">
        <v>0</v>
      </c>
      <c r="AF11" s="9">
        <f t="shared" si="8"/>
        <v>180000</v>
      </c>
      <c r="AG11" s="9">
        <v>180000</v>
      </c>
      <c r="AH11" s="9">
        <v>0</v>
      </c>
      <c r="AI11" s="9">
        <f t="shared" si="9"/>
        <v>180000</v>
      </c>
      <c r="AJ11" s="9">
        <v>180000</v>
      </c>
      <c r="AK11" s="9">
        <v>0</v>
      </c>
      <c r="AL11" s="20">
        <f t="shared" si="10"/>
        <v>180000</v>
      </c>
    </row>
    <row r="12" spans="1:38">
      <c r="A12" s="19" t="s">
        <v>25</v>
      </c>
      <c r="B12" s="11">
        <v>26000</v>
      </c>
      <c r="C12" s="9">
        <v>0</v>
      </c>
      <c r="D12" s="9">
        <f t="shared" si="0"/>
        <v>26000</v>
      </c>
      <c r="E12" s="9">
        <v>26000</v>
      </c>
      <c r="F12" s="9">
        <v>26000</v>
      </c>
      <c r="G12" s="9">
        <v>26000</v>
      </c>
      <c r="H12" s="9">
        <f t="shared" si="11"/>
        <v>-26000</v>
      </c>
      <c r="I12" s="9">
        <v>26000</v>
      </c>
      <c r="J12" s="9"/>
      <c r="K12" s="9">
        <f t="shared" si="1"/>
        <v>26000</v>
      </c>
      <c r="L12" s="9">
        <v>0</v>
      </c>
      <c r="M12" s="9">
        <v>0</v>
      </c>
      <c r="N12" s="9">
        <f t="shared" si="2"/>
        <v>0</v>
      </c>
      <c r="O12" s="9">
        <v>0</v>
      </c>
      <c r="P12" s="9">
        <v>0</v>
      </c>
      <c r="Q12" s="9">
        <f t="shared" si="3"/>
        <v>0</v>
      </c>
      <c r="R12" s="9">
        <v>0</v>
      </c>
      <c r="S12" s="9">
        <v>0</v>
      </c>
      <c r="T12" s="9">
        <f t="shared" si="4"/>
        <v>0</v>
      </c>
      <c r="U12" s="9">
        <v>0</v>
      </c>
      <c r="V12" s="9">
        <v>0</v>
      </c>
      <c r="W12" s="9">
        <f t="shared" si="5"/>
        <v>0</v>
      </c>
      <c r="X12" s="9">
        <v>0</v>
      </c>
      <c r="Y12" s="9">
        <v>0</v>
      </c>
      <c r="Z12" s="9">
        <f t="shared" si="6"/>
        <v>0</v>
      </c>
      <c r="AA12" s="9">
        <v>0</v>
      </c>
      <c r="AB12" s="9">
        <v>0</v>
      </c>
      <c r="AC12" s="9">
        <f t="shared" si="7"/>
        <v>0</v>
      </c>
      <c r="AD12" s="9">
        <v>0</v>
      </c>
      <c r="AE12" s="9">
        <v>0</v>
      </c>
      <c r="AF12" s="9">
        <f t="shared" si="8"/>
        <v>0</v>
      </c>
      <c r="AG12" s="9">
        <v>0</v>
      </c>
      <c r="AH12" s="9">
        <v>0</v>
      </c>
      <c r="AI12" s="9">
        <f t="shared" si="9"/>
        <v>0</v>
      </c>
      <c r="AJ12" s="9">
        <v>0</v>
      </c>
      <c r="AK12" s="9">
        <v>0</v>
      </c>
      <c r="AL12" s="20">
        <f t="shared" si="10"/>
        <v>0</v>
      </c>
    </row>
    <row r="13" spans="1:38">
      <c r="A13" s="19" t="s">
        <v>26</v>
      </c>
      <c r="B13" s="11">
        <v>0</v>
      </c>
      <c r="C13" s="9">
        <v>0</v>
      </c>
      <c r="D13" s="9">
        <f t="shared" si="0"/>
        <v>0</v>
      </c>
      <c r="E13" s="9">
        <v>0</v>
      </c>
      <c r="F13" s="9">
        <v>0</v>
      </c>
      <c r="G13" s="9"/>
      <c r="H13" s="9">
        <f t="shared" si="11"/>
        <v>0</v>
      </c>
      <c r="I13" s="9">
        <v>0</v>
      </c>
      <c r="J13" s="9"/>
      <c r="K13" s="9">
        <f t="shared" si="1"/>
        <v>0</v>
      </c>
      <c r="L13" s="9">
        <v>0</v>
      </c>
      <c r="M13" s="9">
        <v>0</v>
      </c>
      <c r="N13" s="9">
        <f t="shared" si="2"/>
        <v>0</v>
      </c>
      <c r="O13" s="9">
        <v>0</v>
      </c>
      <c r="P13" s="9">
        <v>0</v>
      </c>
      <c r="Q13" s="9">
        <f t="shared" si="3"/>
        <v>0</v>
      </c>
      <c r="R13" s="9">
        <v>0</v>
      </c>
      <c r="S13" s="9">
        <v>0</v>
      </c>
      <c r="T13" s="9">
        <f t="shared" si="4"/>
        <v>0</v>
      </c>
      <c r="U13" s="9">
        <v>0</v>
      </c>
      <c r="V13" s="9">
        <v>0</v>
      </c>
      <c r="W13" s="9">
        <f t="shared" si="5"/>
        <v>0</v>
      </c>
      <c r="X13" s="9">
        <v>0</v>
      </c>
      <c r="Y13" s="9">
        <v>0</v>
      </c>
      <c r="Z13" s="9">
        <f t="shared" si="6"/>
        <v>0</v>
      </c>
      <c r="AA13" s="9">
        <v>0</v>
      </c>
      <c r="AB13" s="9">
        <v>0</v>
      </c>
      <c r="AC13" s="9">
        <f t="shared" si="7"/>
        <v>0</v>
      </c>
      <c r="AD13" s="9">
        <v>0</v>
      </c>
      <c r="AE13" s="9">
        <v>0</v>
      </c>
      <c r="AF13" s="9">
        <f t="shared" si="8"/>
        <v>0</v>
      </c>
      <c r="AG13" s="9">
        <v>0</v>
      </c>
      <c r="AH13" s="9">
        <v>0</v>
      </c>
      <c r="AI13" s="9">
        <f t="shared" si="9"/>
        <v>0</v>
      </c>
      <c r="AJ13" s="9">
        <v>0</v>
      </c>
      <c r="AK13" s="9">
        <v>0</v>
      </c>
      <c r="AL13" s="20">
        <f t="shared" si="10"/>
        <v>0</v>
      </c>
    </row>
    <row r="14" spans="1:38">
      <c r="A14" s="19" t="s">
        <v>27</v>
      </c>
      <c r="B14" s="11">
        <v>0</v>
      </c>
      <c r="C14" s="9">
        <v>0</v>
      </c>
      <c r="D14" s="9">
        <f t="shared" si="0"/>
        <v>0</v>
      </c>
      <c r="E14" s="9">
        <v>0</v>
      </c>
      <c r="F14" s="9">
        <v>0</v>
      </c>
      <c r="G14" s="9"/>
      <c r="H14" s="9">
        <f t="shared" si="11"/>
        <v>0</v>
      </c>
      <c r="I14" s="9">
        <v>0</v>
      </c>
      <c r="J14" s="9"/>
      <c r="K14" s="9">
        <f t="shared" si="1"/>
        <v>0</v>
      </c>
      <c r="L14" s="9">
        <v>0</v>
      </c>
      <c r="M14" s="9">
        <v>0</v>
      </c>
      <c r="N14" s="9">
        <f t="shared" si="2"/>
        <v>0</v>
      </c>
      <c r="O14" s="9">
        <v>0</v>
      </c>
      <c r="P14" s="9">
        <v>0</v>
      </c>
      <c r="Q14" s="9">
        <f t="shared" si="3"/>
        <v>0</v>
      </c>
      <c r="R14" s="9">
        <v>0</v>
      </c>
      <c r="S14" s="9">
        <v>0</v>
      </c>
      <c r="T14" s="9">
        <f t="shared" si="4"/>
        <v>0</v>
      </c>
      <c r="U14" s="9">
        <v>0</v>
      </c>
      <c r="V14" s="9">
        <v>0</v>
      </c>
      <c r="W14" s="9">
        <f t="shared" si="5"/>
        <v>0</v>
      </c>
      <c r="X14" s="9">
        <v>0</v>
      </c>
      <c r="Y14" s="9">
        <v>0</v>
      </c>
      <c r="Z14" s="9">
        <f t="shared" si="6"/>
        <v>0</v>
      </c>
      <c r="AA14" s="9">
        <v>0</v>
      </c>
      <c r="AB14" s="9">
        <v>0</v>
      </c>
      <c r="AC14" s="9">
        <f t="shared" si="7"/>
        <v>0</v>
      </c>
      <c r="AD14" s="9">
        <v>0</v>
      </c>
      <c r="AE14" s="9">
        <v>0</v>
      </c>
      <c r="AF14" s="9">
        <f t="shared" si="8"/>
        <v>0</v>
      </c>
      <c r="AG14" s="9">
        <v>0</v>
      </c>
      <c r="AH14" s="9">
        <v>0</v>
      </c>
      <c r="AI14" s="9">
        <f t="shared" si="9"/>
        <v>0</v>
      </c>
      <c r="AJ14" s="9">
        <v>0</v>
      </c>
      <c r="AK14" s="9">
        <v>0</v>
      </c>
      <c r="AL14" s="20">
        <f t="shared" si="10"/>
        <v>0</v>
      </c>
    </row>
    <row r="15" spans="1:38">
      <c r="A15" s="19" t="s">
        <v>28</v>
      </c>
      <c r="B15" s="11">
        <v>0</v>
      </c>
      <c r="C15" s="9">
        <v>0</v>
      </c>
      <c r="D15" s="9">
        <f t="shared" si="0"/>
        <v>0</v>
      </c>
      <c r="E15" s="9">
        <v>0</v>
      </c>
      <c r="F15" s="9">
        <v>0</v>
      </c>
      <c r="G15" s="9"/>
      <c r="H15" s="9">
        <f t="shared" si="11"/>
        <v>0</v>
      </c>
      <c r="I15" s="9">
        <v>0</v>
      </c>
      <c r="J15" s="9"/>
      <c r="K15" s="9">
        <f t="shared" si="1"/>
        <v>0</v>
      </c>
      <c r="L15" s="9">
        <v>0</v>
      </c>
      <c r="M15" s="9">
        <v>0</v>
      </c>
      <c r="N15" s="9">
        <f t="shared" si="2"/>
        <v>0</v>
      </c>
      <c r="O15" s="9">
        <v>0</v>
      </c>
      <c r="P15" s="9">
        <v>0</v>
      </c>
      <c r="Q15" s="9">
        <f t="shared" si="3"/>
        <v>0</v>
      </c>
      <c r="R15" s="9">
        <v>0</v>
      </c>
      <c r="S15" s="9">
        <v>0</v>
      </c>
      <c r="T15" s="9">
        <f t="shared" si="4"/>
        <v>0</v>
      </c>
      <c r="U15" s="9">
        <v>0</v>
      </c>
      <c r="V15" s="9">
        <v>0</v>
      </c>
      <c r="W15" s="9">
        <f t="shared" si="5"/>
        <v>0</v>
      </c>
      <c r="X15" s="9">
        <v>0</v>
      </c>
      <c r="Y15" s="9">
        <v>0</v>
      </c>
      <c r="Z15" s="9">
        <f t="shared" si="6"/>
        <v>0</v>
      </c>
      <c r="AA15" s="9">
        <v>0</v>
      </c>
      <c r="AB15" s="9">
        <v>0</v>
      </c>
      <c r="AC15" s="9">
        <f t="shared" si="7"/>
        <v>0</v>
      </c>
      <c r="AD15" s="9">
        <v>0</v>
      </c>
      <c r="AE15" s="9">
        <v>0</v>
      </c>
      <c r="AF15" s="9">
        <f t="shared" si="8"/>
        <v>0</v>
      </c>
      <c r="AG15" s="9">
        <v>0</v>
      </c>
      <c r="AH15" s="9">
        <v>0</v>
      </c>
      <c r="AI15" s="9">
        <f t="shared" si="9"/>
        <v>0</v>
      </c>
      <c r="AJ15" s="9">
        <v>0</v>
      </c>
      <c r="AK15" s="9">
        <v>0</v>
      </c>
      <c r="AL15" s="20">
        <f t="shared" si="10"/>
        <v>0</v>
      </c>
    </row>
    <row r="16" spans="1:38">
      <c r="A16" s="19" t="s">
        <v>29</v>
      </c>
      <c r="B16" s="11">
        <v>0</v>
      </c>
      <c r="C16" s="9">
        <v>0</v>
      </c>
      <c r="D16" s="9">
        <f t="shared" si="0"/>
        <v>0</v>
      </c>
      <c r="E16" s="9">
        <v>0</v>
      </c>
      <c r="F16" s="9">
        <v>0</v>
      </c>
      <c r="G16" s="9"/>
      <c r="H16" s="9">
        <f t="shared" si="11"/>
        <v>0</v>
      </c>
      <c r="I16" s="9">
        <v>0</v>
      </c>
      <c r="J16" s="9"/>
      <c r="K16" s="9">
        <f t="shared" si="1"/>
        <v>0</v>
      </c>
      <c r="L16" s="9">
        <v>0</v>
      </c>
      <c r="M16" s="9">
        <v>0</v>
      </c>
      <c r="N16" s="9">
        <f t="shared" si="2"/>
        <v>0</v>
      </c>
      <c r="O16" s="9">
        <v>0</v>
      </c>
      <c r="P16" s="9">
        <v>0</v>
      </c>
      <c r="Q16" s="9">
        <f t="shared" si="3"/>
        <v>0</v>
      </c>
      <c r="R16" s="9">
        <v>0</v>
      </c>
      <c r="S16" s="9">
        <v>0</v>
      </c>
      <c r="T16" s="9">
        <f t="shared" si="4"/>
        <v>0</v>
      </c>
      <c r="U16" s="9">
        <v>0</v>
      </c>
      <c r="V16" s="9">
        <v>0</v>
      </c>
      <c r="W16" s="9">
        <f t="shared" si="5"/>
        <v>0</v>
      </c>
      <c r="X16" s="9">
        <v>0</v>
      </c>
      <c r="Y16" s="9">
        <v>0</v>
      </c>
      <c r="Z16" s="9">
        <f t="shared" si="6"/>
        <v>0</v>
      </c>
      <c r="AA16" s="9">
        <v>0</v>
      </c>
      <c r="AB16" s="9">
        <v>0</v>
      </c>
      <c r="AC16" s="9">
        <f t="shared" si="7"/>
        <v>0</v>
      </c>
      <c r="AD16" s="9">
        <v>0</v>
      </c>
      <c r="AE16" s="9">
        <v>0</v>
      </c>
      <c r="AF16" s="9">
        <f t="shared" si="8"/>
        <v>0</v>
      </c>
      <c r="AG16" s="9">
        <v>0</v>
      </c>
      <c r="AH16" s="9">
        <v>0</v>
      </c>
      <c r="AI16" s="9">
        <f t="shared" si="9"/>
        <v>0</v>
      </c>
      <c r="AJ16" s="9">
        <v>0</v>
      </c>
      <c r="AK16" s="9">
        <v>0</v>
      </c>
      <c r="AL16" s="20">
        <f t="shared" si="10"/>
        <v>0</v>
      </c>
    </row>
    <row r="17" spans="1:38">
      <c r="A17" s="19" t="s">
        <v>30</v>
      </c>
      <c r="B17" s="11">
        <v>79179</v>
      </c>
      <c r="C17" s="9">
        <v>0</v>
      </c>
      <c r="D17" s="9">
        <f t="shared" si="0"/>
        <v>79179</v>
      </c>
      <c r="E17" s="11">
        <v>79179</v>
      </c>
      <c r="F17" s="9">
        <v>79179</v>
      </c>
      <c r="G17" s="9">
        <v>79179</v>
      </c>
      <c r="H17" s="9">
        <f t="shared" si="11"/>
        <v>-79179</v>
      </c>
      <c r="I17" s="11">
        <v>79179</v>
      </c>
      <c r="J17" s="9"/>
      <c r="K17" s="9">
        <f t="shared" si="1"/>
        <v>79179</v>
      </c>
      <c r="L17" s="11">
        <v>79179</v>
      </c>
      <c r="M17" s="9">
        <v>0</v>
      </c>
      <c r="N17" s="9">
        <f t="shared" si="2"/>
        <v>79179</v>
      </c>
      <c r="O17" s="11">
        <v>79179</v>
      </c>
      <c r="P17" s="9">
        <v>0</v>
      </c>
      <c r="Q17" s="9">
        <f t="shared" si="3"/>
        <v>79179</v>
      </c>
      <c r="R17" s="11">
        <v>79179</v>
      </c>
      <c r="S17" s="9">
        <v>0</v>
      </c>
      <c r="T17" s="9">
        <f t="shared" si="4"/>
        <v>79179</v>
      </c>
      <c r="U17" s="11">
        <v>79179</v>
      </c>
      <c r="V17" s="9">
        <v>0</v>
      </c>
      <c r="W17" s="9">
        <f t="shared" si="5"/>
        <v>79179</v>
      </c>
      <c r="X17" s="11">
        <v>79179</v>
      </c>
      <c r="Y17" s="9">
        <v>0</v>
      </c>
      <c r="Z17" s="9">
        <f t="shared" si="6"/>
        <v>79179</v>
      </c>
      <c r="AA17" s="11">
        <v>79179</v>
      </c>
      <c r="AB17" s="9">
        <v>0</v>
      </c>
      <c r="AC17" s="9">
        <f t="shared" si="7"/>
        <v>79179</v>
      </c>
      <c r="AD17" s="11">
        <v>79179</v>
      </c>
      <c r="AE17" s="9">
        <v>0</v>
      </c>
      <c r="AF17" s="9">
        <f t="shared" si="8"/>
        <v>79179</v>
      </c>
      <c r="AG17" s="11">
        <v>79179</v>
      </c>
      <c r="AH17" s="9">
        <v>0</v>
      </c>
      <c r="AI17" s="9">
        <f t="shared" si="9"/>
        <v>79179</v>
      </c>
      <c r="AJ17" s="11">
        <v>79179</v>
      </c>
      <c r="AK17" s="9">
        <v>0</v>
      </c>
      <c r="AL17" s="20">
        <f t="shared" si="10"/>
        <v>79179</v>
      </c>
    </row>
    <row r="18" spans="1:38">
      <c r="A18" s="19" t="s">
        <v>31</v>
      </c>
      <c r="B18" s="11">
        <v>138840</v>
      </c>
      <c r="C18" s="9">
        <v>0</v>
      </c>
      <c r="D18" s="9">
        <f t="shared" si="0"/>
        <v>138840</v>
      </c>
      <c r="E18" s="11">
        <v>138840</v>
      </c>
      <c r="F18" s="9">
        <v>138840</v>
      </c>
      <c r="G18" s="9">
        <v>138840</v>
      </c>
      <c r="H18" s="9">
        <f t="shared" si="11"/>
        <v>-138840</v>
      </c>
      <c r="I18" s="11">
        <v>138840</v>
      </c>
      <c r="J18" s="9"/>
      <c r="K18" s="9">
        <f t="shared" si="1"/>
        <v>138840</v>
      </c>
      <c r="L18" s="11">
        <v>138840</v>
      </c>
      <c r="M18" s="9">
        <v>0</v>
      </c>
      <c r="N18" s="9">
        <f t="shared" si="2"/>
        <v>138840</v>
      </c>
      <c r="O18" s="11">
        <v>138840</v>
      </c>
      <c r="P18" s="9">
        <v>0</v>
      </c>
      <c r="Q18" s="9">
        <f t="shared" si="3"/>
        <v>138840</v>
      </c>
      <c r="R18" s="11">
        <v>138840</v>
      </c>
      <c r="S18" s="9">
        <v>0</v>
      </c>
      <c r="T18" s="9">
        <f t="shared" si="4"/>
        <v>138840</v>
      </c>
      <c r="U18" s="9">
        <v>86344</v>
      </c>
      <c r="V18" s="9">
        <v>0</v>
      </c>
      <c r="W18" s="9">
        <f t="shared" si="5"/>
        <v>86344</v>
      </c>
      <c r="X18" s="9">
        <v>86344</v>
      </c>
      <c r="Y18" s="9">
        <v>0</v>
      </c>
      <c r="Z18" s="9">
        <f t="shared" si="6"/>
        <v>86344</v>
      </c>
      <c r="AA18" s="9">
        <v>86344</v>
      </c>
      <c r="AB18" s="9">
        <v>0</v>
      </c>
      <c r="AC18" s="9">
        <f t="shared" si="7"/>
        <v>86344</v>
      </c>
      <c r="AD18" s="9">
        <v>86344</v>
      </c>
      <c r="AE18" s="9">
        <v>0</v>
      </c>
      <c r="AF18" s="9">
        <f t="shared" si="8"/>
        <v>86344</v>
      </c>
      <c r="AG18" s="9">
        <v>86344</v>
      </c>
      <c r="AH18" s="9">
        <v>0</v>
      </c>
      <c r="AI18" s="9">
        <f t="shared" si="9"/>
        <v>86344</v>
      </c>
      <c r="AJ18" s="9">
        <v>86344</v>
      </c>
      <c r="AK18" s="9">
        <v>0</v>
      </c>
      <c r="AL18" s="20">
        <f t="shared" si="10"/>
        <v>86344</v>
      </c>
    </row>
    <row r="19" spans="1:38">
      <c r="A19" s="19" t="s">
        <v>32</v>
      </c>
      <c r="B19" s="11">
        <v>81000</v>
      </c>
      <c r="C19" s="9">
        <v>0</v>
      </c>
      <c r="D19" s="9">
        <f t="shared" si="0"/>
        <v>81000</v>
      </c>
      <c r="E19" s="11">
        <v>81000</v>
      </c>
      <c r="F19" s="9">
        <v>81000</v>
      </c>
      <c r="G19" s="9">
        <v>81000</v>
      </c>
      <c r="H19" s="9">
        <f t="shared" si="11"/>
        <v>-81000</v>
      </c>
      <c r="I19" s="11">
        <v>81000</v>
      </c>
      <c r="J19" s="9"/>
      <c r="K19" s="9">
        <f t="shared" si="1"/>
        <v>81000</v>
      </c>
      <c r="L19" s="11">
        <v>81000</v>
      </c>
      <c r="M19" s="9">
        <v>0</v>
      </c>
      <c r="N19" s="9">
        <f t="shared" si="2"/>
        <v>81000</v>
      </c>
      <c r="O19" s="11">
        <v>81000</v>
      </c>
      <c r="P19" s="9">
        <v>0</v>
      </c>
      <c r="Q19" s="9">
        <f t="shared" si="3"/>
        <v>81000</v>
      </c>
      <c r="R19" s="11">
        <v>81000</v>
      </c>
      <c r="S19" s="9">
        <v>0</v>
      </c>
      <c r="T19" s="9">
        <f t="shared" si="4"/>
        <v>81000</v>
      </c>
      <c r="U19" s="9">
        <v>39065</v>
      </c>
      <c r="V19" s="9">
        <v>0</v>
      </c>
      <c r="W19" s="9">
        <f t="shared" si="5"/>
        <v>39065</v>
      </c>
      <c r="X19" s="9">
        <v>39065</v>
      </c>
      <c r="Y19" s="9">
        <v>0</v>
      </c>
      <c r="Z19" s="9">
        <f t="shared" si="6"/>
        <v>39065</v>
      </c>
      <c r="AA19" s="9">
        <v>39065</v>
      </c>
      <c r="AB19" s="9">
        <v>0</v>
      </c>
      <c r="AC19" s="9">
        <f t="shared" si="7"/>
        <v>39065</v>
      </c>
      <c r="AD19" s="9">
        <v>39065</v>
      </c>
      <c r="AE19" s="9">
        <v>0</v>
      </c>
      <c r="AF19" s="9">
        <v>39065</v>
      </c>
      <c r="AG19" s="9">
        <v>39065</v>
      </c>
      <c r="AH19" s="9">
        <v>0</v>
      </c>
      <c r="AI19" s="9">
        <f t="shared" si="9"/>
        <v>39065</v>
      </c>
      <c r="AJ19" s="9">
        <v>39065</v>
      </c>
      <c r="AK19" s="9">
        <v>0</v>
      </c>
      <c r="AL19" s="20">
        <f t="shared" si="10"/>
        <v>39065</v>
      </c>
    </row>
    <row r="20" spans="1:38" ht="15.75" thickBot="1">
      <c r="A20" s="21" t="s">
        <v>33</v>
      </c>
      <c r="B20" s="22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/>
      <c r="H20" s="23">
        <f t="shared" si="11"/>
        <v>0</v>
      </c>
      <c r="I20" s="23">
        <v>0</v>
      </c>
      <c r="J20" s="23"/>
      <c r="K20" s="23">
        <f t="shared" si="1"/>
        <v>0</v>
      </c>
      <c r="L20" s="23">
        <v>0</v>
      </c>
      <c r="M20" s="23">
        <v>0</v>
      </c>
      <c r="N20" s="23">
        <f t="shared" si="2"/>
        <v>0</v>
      </c>
      <c r="O20" s="23">
        <v>0</v>
      </c>
      <c r="P20" s="23">
        <v>0</v>
      </c>
      <c r="Q20" s="23">
        <f t="shared" si="3"/>
        <v>0</v>
      </c>
      <c r="R20" s="23">
        <v>0</v>
      </c>
      <c r="S20" s="23">
        <v>0</v>
      </c>
      <c r="T20" s="23">
        <f t="shared" si="4"/>
        <v>0</v>
      </c>
      <c r="U20" s="23">
        <v>0</v>
      </c>
      <c r="V20" s="23">
        <v>0</v>
      </c>
      <c r="W20" s="23">
        <f t="shared" si="5"/>
        <v>0</v>
      </c>
      <c r="X20" s="23">
        <v>0</v>
      </c>
      <c r="Y20" s="23">
        <v>0</v>
      </c>
      <c r="Z20" s="23">
        <f t="shared" si="6"/>
        <v>0</v>
      </c>
      <c r="AA20" s="23">
        <v>0</v>
      </c>
      <c r="AB20" s="23">
        <v>0</v>
      </c>
      <c r="AC20" s="23">
        <f t="shared" si="7"/>
        <v>0</v>
      </c>
      <c r="AD20" s="23">
        <v>0</v>
      </c>
      <c r="AE20" s="23">
        <v>0</v>
      </c>
      <c r="AF20" s="23">
        <f>AD20-AE20</f>
        <v>0</v>
      </c>
      <c r="AG20" s="23">
        <v>0</v>
      </c>
      <c r="AH20" s="23">
        <v>0</v>
      </c>
      <c r="AI20" s="23">
        <f t="shared" si="9"/>
        <v>0</v>
      </c>
      <c r="AJ20" s="23">
        <v>0</v>
      </c>
      <c r="AK20" s="23">
        <v>0</v>
      </c>
      <c r="AL20" s="24">
        <f t="shared" si="10"/>
        <v>0</v>
      </c>
    </row>
    <row r="21" spans="1:38">
      <c r="A21" s="7"/>
    </row>
    <row r="22" spans="1:38" ht="15.75" thickBot="1">
      <c r="A22" s="7"/>
      <c r="M22" s="4"/>
      <c r="N22" s="3"/>
      <c r="S22" s="4"/>
      <c r="T22" s="3"/>
      <c r="U22" s="4"/>
      <c r="V22" s="3"/>
      <c r="AF22" s="4"/>
      <c r="AG22" s="3"/>
    </row>
    <row r="23" spans="1:38" ht="25.5" customHeight="1">
      <c r="A23" s="61" t="s">
        <v>1</v>
      </c>
      <c r="B23" s="67" t="s">
        <v>34</v>
      </c>
      <c r="C23" s="65" t="s">
        <v>35</v>
      </c>
      <c r="D23" s="65" t="s">
        <v>36</v>
      </c>
      <c r="E23" s="67" t="s">
        <v>37</v>
      </c>
      <c r="G23" s="2"/>
      <c r="K23" s="1"/>
      <c r="L23" s="1"/>
      <c r="N23" s="1"/>
      <c r="O23" s="3"/>
      <c r="T23" s="4"/>
      <c r="U23" s="3"/>
      <c r="V23" s="4"/>
      <c r="W23" s="3"/>
      <c r="AC23" s="4"/>
      <c r="AD23" s="3"/>
      <c r="AG23" s="4"/>
      <c r="AH23" s="3"/>
    </row>
    <row r="24" spans="1:38" ht="25.5" customHeight="1" thickBot="1">
      <c r="A24" s="62"/>
      <c r="B24" s="68"/>
      <c r="C24" s="66"/>
      <c r="D24" s="66"/>
      <c r="E24" s="68"/>
      <c r="G24" s="2"/>
      <c r="K24" s="1"/>
      <c r="L24" s="1"/>
      <c r="N24" s="1"/>
      <c r="O24" s="3"/>
      <c r="T24" s="4"/>
      <c r="U24" s="3"/>
      <c r="V24" s="4"/>
      <c r="W24" s="3"/>
      <c r="AC24" s="4"/>
      <c r="AD24" s="3"/>
      <c r="AG24" s="4"/>
      <c r="AH24" s="3"/>
    </row>
    <row r="25" spans="1:38">
      <c r="A25" s="15" t="s">
        <v>19</v>
      </c>
      <c r="B25" s="32">
        <v>113119</v>
      </c>
      <c r="C25" s="33">
        <f t="shared" ref="C25:C39" si="12">B6+E6+I6+L6+O6+R6+U6+X6+AA6+AD6+AG6+AJ6</f>
        <v>3003961</v>
      </c>
      <c r="D25" s="33">
        <f t="shared" ref="D25:D39" si="13">C6+F6+G6+J6+M6+P6+S6+V6+Y6+AB6+AE6+AH6+AK6</f>
        <v>796802</v>
      </c>
      <c r="E25" s="34">
        <f t="shared" ref="E25:E39" si="14">B25+C25-D25</f>
        <v>2320278</v>
      </c>
      <c r="G25" s="2"/>
      <c r="K25" s="1"/>
      <c r="L25" s="1"/>
      <c r="N25" s="1"/>
      <c r="O25" s="3"/>
      <c r="T25" s="4"/>
      <c r="U25" s="3"/>
      <c r="V25" s="4"/>
      <c r="W25" s="3"/>
      <c r="AC25" s="4"/>
      <c r="AD25" s="3"/>
      <c r="AG25" s="4"/>
      <c r="AH25" s="3"/>
    </row>
    <row r="26" spans="1:38">
      <c r="A26" s="19" t="s">
        <v>20</v>
      </c>
      <c r="B26" s="25">
        <v>124000</v>
      </c>
      <c r="C26" s="27">
        <f t="shared" si="12"/>
        <v>500000</v>
      </c>
      <c r="D26" s="27">
        <f t="shared" si="13"/>
        <v>104000</v>
      </c>
      <c r="E26" s="35">
        <f t="shared" si="14"/>
        <v>520000</v>
      </c>
      <c r="G26" s="2"/>
      <c r="K26" s="1"/>
      <c r="L26" s="1"/>
      <c r="N26" s="1"/>
      <c r="O26" s="3"/>
      <c r="T26" s="4"/>
      <c r="U26" s="3"/>
      <c r="V26" s="4"/>
      <c r="W26" s="3"/>
      <c r="AC26" s="4"/>
      <c r="AD26" s="3"/>
      <c r="AG26" s="4"/>
      <c r="AH26" s="3"/>
    </row>
    <row r="27" spans="1:38">
      <c r="A27" s="19" t="s">
        <v>21</v>
      </c>
      <c r="B27" s="25">
        <v>46208</v>
      </c>
      <c r="C27" s="27">
        <f t="shared" si="12"/>
        <v>60000</v>
      </c>
      <c r="D27" s="27">
        <f t="shared" si="13"/>
        <v>40000</v>
      </c>
      <c r="E27" s="35">
        <f t="shared" si="14"/>
        <v>66208</v>
      </c>
      <c r="G27" s="2"/>
      <c r="K27" s="6"/>
      <c r="L27" s="1"/>
      <c r="N27" s="1"/>
      <c r="O27" s="3"/>
      <c r="T27" s="4"/>
      <c r="U27" s="3"/>
      <c r="V27" s="4"/>
      <c r="W27" s="3"/>
      <c r="AC27" s="4"/>
      <c r="AD27" s="3"/>
      <c r="AG27" s="4"/>
      <c r="AH27" s="3"/>
    </row>
    <row r="28" spans="1:38">
      <c r="A28" s="19" t="s">
        <v>22</v>
      </c>
      <c r="B28" s="25">
        <v>104401</v>
      </c>
      <c r="C28" s="27">
        <f t="shared" si="12"/>
        <v>161844</v>
      </c>
      <c r="D28" s="27">
        <f t="shared" si="13"/>
        <v>98088</v>
      </c>
      <c r="E28" s="35">
        <f t="shared" si="14"/>
        <v>168157</v>
      </c>
      <c r="G28" s="2"/>
      <c r="K28" s="1"/>
      <c r="L28" s="1"/>
      <c r="N28" s="1"/>
      <c r="O28" s="3"/>
      <c r="T28" s="4"/>
      <c r="U28" s="3"/>
      <c r="V28" s="4"/>
      <c r="W28" s="3"/>
      <c r="AC28" s="4"/>
      <c r="AD28" s="3"/>
      <c r="AG28" s="4"/>
      <c r="AH28" s="3"/>
    </row>
    <row r="29" spans="1:38">
      <c r="A29" s="19" t="s">
        <v>23</v>
      </c>
      <c r="B29" s="25">
        <v>24000</v>
      </c>
      <c r="C29" s="27">
        <f t="shared" si="12"/>
        <v>0</v>
      </c>
      <c r="D29" s="27">
        <f t="shared" si="13"/>
        <v>0</v>
      </c>
      <c r="E29" s="35">
        <f t="shared" si="14"/>
        <v>24000</v>
      </c>
      <c r="G29" s="2"/>
      <c r="K29" s="1"/>
      <c r="L29" s="1"/>
      <c r="N29" s="1"/>
      <c r="O29" s="3"/>
      <c r="T29" s="4"/>
      <c r="U29" s="3"/>
      <c r="V29" s="4"/>
      <c r="W29" s="3"/>
      <c r="AC29" s="4"/>
      <c r="AD29" s="3"/>
      <c r="AG29" s="4"/>
      <c r="AH29" s="3"/>
    </row>
    <row r="30" spans="1:38">
      <c r="A30" s="19" t="s">
        <v>24</v>
      </c>
      <c r="B30" s="25">
        <v>456657</v>
      </c>
      <c r="C30" s="27">
        <f t="shared" si="12"/>
        <v>2142917</v>
      </c>
      <c r="D30" s="27">
        <f t="shared" si="13"/>
        <v>430310</v>
      </c>
      <c r="E30" s="35">
        <f t="shared" si="14"/>
        <v>2169264</v>
      </c>
      <c r="G30" s="2"/>
      <c r="K30" s="6"/>
      <c r="L30" s="5"/>
      <c r="N30" s="5"/>
      <c r="O30" s="3"/>
      <c r="T30" s="4"/>
      <c r="U30" s="3"/>
      <c r="V30" s="4"/>
      <c r="W30" s="3"/>
      <c r="AC30" s="4"/>
      <c r="AD30" s="3"/>
      <c r="AG30" s="4"/>
      <c r="AH30" s="3"/>
    </row>
    <row r="31" spans="1:38">
      <c r="A31" s="19" t="s">
        <v>25</v>
      </c>
      <c r="B31" s="25">
        <v>59608</v>
      </c>
      <c r="C31" s="27">
        <f t="shared" si="12"/>
        <v>78000</v>
      </c>
      <c r="D31" s="27">
        <f t="shared" si="13"/>
        <v>52000</v>
      </c>
      <c r="E31" s="35">
        <f t="shared" si="14"/>
        <v>85608</v>
      </c>
      <c r="G31" s="2"/>
      <c r="K31" s="6"/>
      <c r="L31" s="5"/>
      <c r="N31" s="5"/>
      <c r="O31" s="3"/>
      <c r="T31" s="4"/>
      <c r="U31" s="3"/>
      <c r="V31" s="4"/>
      <c r="W31" s="3"/>
      <c r="AC31" s="4"/>
      <c r="AD31" s="3"/>
      <c r="AG31" s="4"/>
      <c r="AH31" s="3"/>
    </row>
    <row r="32" spans="1:38">
      <c r="A32" s="19" t="s">
        <v>26</v>
      </c>
      <c r="B32" s="25">
        <v>-776205.4</v>
      </c>
      <c r="C32" s="27">
        <f t="shared" si="12"/>
        <v>0</v>
      </c>
      <c r="D32" s="27">
        <f t="shared" si="13"/>
        <v>0</v>
      </c>
      <c r="E32" s="35">
        <f t="shared" si="14"/>
        <v>-776205.4</v>
      </c>
      <c r="G32" s="2"/>
      <c r="K32" s="6"/>
      <c r="L32" s="5"/>
      <c r="N32" s="5"/>
      <c r="O32" s="3"/>
      <c r="T32" s="4"/>
      <c r="U32" s="3"/>
      <c r="V32" s="4"/>
      <c r="W32" s="3"/>
      <c r="AC32" s="4"/>
      <c r="AD32" s="3"/>
      <c r="AG32" s="4"/>
      <c r="AH32" s="3"/>
    </row>
    <row r="33" spans="1:30">
      <c r="A33" s="19" t="s">
        <v>27</v>
      </c>
      <c r="B33" s="25">
        <v>-68335</v>
      </c>
      <c r="C33" s="27">
        <f t="shared" si="12"/>
        <v>0</v>
      </c>
      <c r="D33" s="27">
        <f t="shared" si="13"/>
        <v>0</v>
      </c>
      <c r="E33" s="35">
        <f t="shared" si="14"/>
        <v>-68335</v>
      </c>
      <c r="G33" s="2"/>
      <c r="K33" s="6"/>
      <c r="L33" s="5"/>
      <c r="N33" s="5"/>
      <c r="O33" s="3"/>
      <c r="V33" s="4"/>
      <c r="W33" s="3"/>
      <c r="AC33" s="4"/>
      <c r="AD33" s="3"/>
    </row>
    <row r="34" spans="1:30">
      <c r="A34" s="19" t="s">
        <v>28</v>
      </c>
      <c r="B34" s="25">
        <v>-90400</v>
      </c>
      <c r="C34" s="27">
        <f t="shared" si="12"/>
        <v>0</v>
      </c>
      <c r="D34" s="27">
        <f t="shared" si="13"/>
        <v>0</v>
      </c>
      <c r="E34" s="35">
        <f t="shared" si="14"/>
        <v>-90400</v>
      </c>
      <c r="G34" s="2"/>
      <c r="K34" s="1"/>
      <c r="L34" s="1"/>
      <c r="N34" s="1"/>
      <c r="AB34" s="4"/>
      <c r="AC34" s="3"/>
    </row>
    <row r="35" spans="1:30">
      <c r="A35" s="19" t="s">
        <v>29</v>
      </c>
      <c r="B35" s="25">
        <v>-16554</v>
      </c>
      <c r="C35" s="27">
        <f t="shared" si="12"/>
        <v>0</v>
      </c>
      <c r="D35" s="27">
        <f t="shared" si="13"/>
        <v>0</v>
      </c>
      <c r="E35" s="35">
        <f t="shared" si="14"/>
        <v>-16554</v>
      </c>
      <c r="G35" s="2"/>
      <c r="K35" s="1"/>
      <c r="L35" s="1"/>
      <c r="N35" s="1"/>
    </row>
    <row r="36" spans="1:30">
      <c r="A36" s="19" t="s">
        <v>30</v>
      </c>
      <c r="B36" s="25">
        <v>169945</v>
      </c>
      <c r="C36" s="27">
        <f t="shared" si="12"/>
        <v>950148</v>
      </c>
      <c r="D36" s="27">
        <f t="shared" si="13"/>
        <v>158358</v>
      </c>
      <c r="E36" s="35">
        <f t="shared" si="14"/>
        <v>961735</v>
      </c>
    </row>
    <row r="37" spans="1:30">
      <c r="A37" s="19" t="s">
        <v>31</v>
      </c>
      <c r="B37" s="25">
        <v>302128</v>
      </c>
      <c r="C37" s="27">
        <f t="shared" si="12"/>
        <v>1351104</v>
      </c>
      <c r="D37" s="27">
        <f t="shared" si="13"/>
        <v>277680</v>
      </c>
      <c r="E37" s="35">
        <f t="shared" si="14"/>
        <v>1375552</v>
      </c>
    </row>
    <row r="38" spans="1:30">
      <c r="A38" s="19" t="s">
        <v>32</v>
      </c>
      <c r="B38" s="25">
        <v>197876</v>
      </c>
      <c r="C38" s="27">
        <f t="shared" si="12"/>
        <v>720390</v>
      </c>
      <c r="D38" s="27">
        <f t="shared" si="13"/>
        <v>162000</v>
      </c>
      <c r="E38" s="35">
        <f t="shared" si="14"/>
        <v>756266</v>
      </c>
    </row>
    <row r="39" spans="1:30" ht="15.75" thickBot="1">
      <c r="A39" s="21" t="s">
        <v>33</v>
      </c>
      <c r="B39" s="36">
        <v>-54985</v>
      </c>
      <c r="C39" s="37">
        <f t="shared" si="12"/>
        <v>0</v>
      </c>
      <c r="D39" s="37">
        <f t="shared" si="13"/>
        <v>0</v>
      </c>
      <c r="E39" s="38">
        <f t="shared" si="14"/>
        <v>-54985</v>
      </c>
    </row>
  </sheetData>
  <mergeCells count="19">
    <mergeCell ref="B3:AL3"/>
    <mergeCell ref="U4:W4"/>
    <mergeCell ref="R4:T4"/>
    <mergeCell ref="O4:Q4"/>
    <mergeCell ref="L4:N4"/>
    <mergeCell ref="I4:K4"/>
    <mergeCell ref="X4:Z4"/>
    <mergeCell ref="E4:H4"/>
    <mergeCell ref="AA4:AC4"/>
    <mergeCell ref="AD4:AF4"/>
    <mergeCell ref="AG4:AI4"/>
    <mergeCell ref="AJ4:AL4"/>
    <mergeCell ref="A4:A5"/>
    <mergeCell ref="B4:D4"/>
    <mergeCell ref="D23:D24"/>
    <mergeCell ref="E23:E24"/>
    <mergeCell ref="B23:B24"/>
    <mergeCell ref="A23:A24"/>
    <mergeCell ref="C23:C24"/>
  </mergeCell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8A621-E344-4B5E-AAE3-3C153071B671}">
  <dimension ref="C6:D13"/>
  <sheetViews>
    <sheetView tabSelected="1" workbookViewId="0">
      <selection activeCell="C24" sqref="C24"/>
    </sheetView>
  </sheetViews>
  <sheetFormatPr defaultColWidth="11.42578125" defaultRowHeight="15"/>
  <cols>
    <col min="3" max="3" width="39.28515625" customWidth="1"/>
    <col min="4" max="4" width="19.42578125" bestFit="1" customWidth="1"/>
  </cols>
  <sheetData>
    <row r="6" spans="3:4" ht="15.75" thickBot="1"/>
    <row r="7" spans="3:4" ht="19.5" thickBot="1">
      <c r="C7" s="75" t="s">
        <v>96</v>
      </c>
      <c r="D7" s="76"/>
    </row>
    <row r="8" spans="3:4" ht="41.25" customHeight="1">
      <c r="C8" s="60" t="s">
        <v>80</v>
      </c>
      <c r="D8" s="59">
        <v>8288940</v>
      </c>
    </row>
    <row r="9" spans="3:4" ht="41.25" customHeight="1">
      <c r="C9" s="50" t="s">
        <v>97</v>
      </c>
      <c r="D9" s="51">
        <v>43376466.666666672</v>
      </c>
    </row>
    <row r="10" spans="3:4" ht="37.5">
      <c r="C10" s="50" t="s">
        <v>95</v>
      </c>
      <c r="D10" s="51">
        <v>54613971.866666667</v>
      </c>
    </row>
    <row r="11" spans="3:4" ht="19.5" thickBot="1">
      <c r="C11" s="56" t="s">
        <v>98</v>
      </c>
      <c r="D11" s="57">
        <f>D10+D9+D8</f>
        <v>106279378.53333333</v>
      </c>
    </row>
    <row r="12" spans="3:4" ht="18.75">
      <c r="D12" s="58"/>
    </row>
    <row r="13" spans="3:4">
      <c r="D13" s="13"/>
    </row>
  </sheetData>
  <mergeCells count="1">
    <mergeCell ref="C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84140-BA2D-4000-B684-EF20AFE646FB}">
  <dimension ref="A2:AK43"/>
  <sheetViews>
    <sheetView workbookViewId="0">
      <selection activeCell="B4" sqref="B4:D4"/>
    </sheetView>
  </sheetViews>
  <sheetFormatPr defaultColWidth="11.42578125" defaultRowHeight="15"/>
  <cols>
    <col min="1" max="1" width="55.5703125" customWidth="1"/>
    <col min="2" max="2" width="14.28515625" bestFit="1" customWidth="1"/>
    <col min="3" max="3" width="16.140625" customWidth="1"/>
    <col min="4" max="4" width="14.28515625" bestFit="1" customWidth="1"/>
    <col min="5" max="5" width="16" bestFit="1" customWidth="1"/>
    <col min="7" max="7" width="14" customWidth="1"/>
    <col min="11" max="11" width="13.42578125" bestFit="1" customWidth="1"/>
    <col min="13" max="13" width="15" bestFit="1" customWidth="1"/>
  </cols>
  <sheetData>
    <row r="2" spans="1:37" ht="15.75" thickBot="1">
      <c r="D2" s="13"/>
      <c r="E2" s="13"/>
      <c r="F2" s="13"/>
    </row>
    <row r="3" spans="1:37" ht="34.5" thickBot="1">
      <c r="B3" s="69" t="s">
        <v>38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1"/>
    </row>
    <row r="4" spans="1:37" ht="15.75" thickBot="1">
      <c r="A4" s="61" t="s">
        <v>1</v>
      </c>
      <c r="B4" s="63" t="s">
        <v>2</v>
      </c>
      <c r="C4" s="63"/>
      <c r="D4" s="64"/>
      <c r="E4" s="72" t="s">
        <v>3</v>
      </c>
      <c r="F4" s="63"/>
      <c r="G4" s="64"/>
      <c r="H4" s="72" t="s">
        <v>4</v>
      </c>
      <c r="I4" s="63"/>
      <c r="J4" s="64"/>
      <c r="K4" s="72" t="s">
        <v>5</v>
      </c>
      <c r="L4" s="63"/>
      <c r="M4" s="64"/>
      <c r="N4" s="72" t="s">
        <v>6</v>
      </c>
      <c r="O4" s="63"/>
      <c r="P4" s="64"/>
      <c r="Q4" s="72" t="s">
        <v>7</v>
      </c>
      <c r="R4" s="63"/>
      <c r="S4" s="64"/>
      <c r="T4" s="72" t="s">
        <v>8</v>
      </c>
      <c r="U4" s="63"/>
      <c r="V4" s="64"/>
      <c r="W4" s="72" t="s">
        <v>9</v>
      </c>
      <c r="X4" s="63"/>
      <c r="Y4" s="64"/>
      <c r="Z4" s="72" t="s">
        <v>10</v>
      </c>
      <c r="AA4" s="63"/>
      <c r="AB4" s="64"/>
      <c r="AC4" s="72" t="s">
        <v>11</v>
      </c>
      <c r="AD4" s="63"/>
      <c r="AE4" s="64"/>
      <c r="AF4" s="63" t="s">
        <v>12</v>
      </c>
      <c r="AG4" s="63"/>
      <c r="AH4" s="63"/>
      <c r="AI4" s="72" t="s">
        <v>13</v>
      </c>
      <c r="AJ4" s="63"/>
      <c r="AK4" s="64"/>
    </row>
    <row r="5" spans="1:37" ht="15.75" thickBot="1">
      <c r="A5" s="62"/>
      <c r="B5" s="14" t="s">
        <v>14</v>
      </c>
      <c r="C5" s="12" t="s">
        <v>15</v>
      </c>
      <c r="D5" s="12" t="s">
        <v>16</v>
      </c>
      <c r="E5" s="12" t="s">
        <v>14</v>
      </c>
      <c r="F5" s="12" t="s">
        <v>15</v>
      </c>
      <c r="G5" s="12" t="s">
        <v>16</v>
      </c>
      <c r="H5" s="12" t="s">
        <v>14</v>
      </c>
      <c r="I5" s="12" t="s">
        <v>15</v>
      </c>
      <c r="J5" s="12" t="s">
        <v>16</v>
      </c>
      <c r="K5" s="12" t="s">
        <v>14</v>
      </c>
      <c r="L5" s="12" t="s">
        <v>15</v>
      </c>
      <c r="M5" s="12" t="s">
        <v>16</v>
      </c>
      <c r="N5" s="12" t="s">
        <v>14</v>
      </c>
      <c r="O5" s="12" t="s">
        <v>15</v>
      </c>
      <c r="P5" s="12" t="s">
        <v>16</v>
      </c>
      <c r="Q5" s="12" t="s">
        <v>14</v>
      </c>
      <c r="R5" s="12" t="s">
        <v>15</v>
      </c>
      <c r="S5" s="12" t="s">
        <v>16</v>
      </c>
      <c r="T5" s="12" t="s">
        <v>14</v>
      </c>
      <c r="U5" s="12" t="s">
        <v>15</v>
      </c>
      <c r="V5" s="12" t="s">
        <v>16</v>
      </c>
      <c r="W5" s="12" t="s">
        <v>14</v>
      </c>
      <c r="X5" s="12" t="s">
        <v>15</v>
      </c>
      <c r="Y5" s="12" t="s">
        <v>16</v>
      </c>
      <c r="Z5" s="12" t="s">
        <v>14</v>
      </c>
      <c r="AA5" s="12" t="s">
        <v>15</v>
      </c>
      <c r="AB5" s="12" t="s">
        <v>16</v>
      </c>
      <c r="AC5" s="12" t="s">
        <v>14</v>
      </c>
      <c r="AD5" s="12" t="s">
        <v>15</v>
      </c>
      <c r="AE5" s="12" t="s">
        <v>16</v>
      </c>
      <c r="AF5" s="12" t="s">
        <v>14</v>
      </c>
      <c r="AG5" s="12" t="s">
        <v>15</v>
      </c>
      <c r="AH5" s="12" t="s">
        <v>16</v>
      </c>
      <c r="AI5" s="12" t="s">
        <v>14</v>
      </c>
      <c r="AJ5" s="12" t="s">
        <v>15</v>
      </c>
      <c r="AK5" s="12" t="s">
        <v>16</v>
      </c>
    </row>
    <row r="6" spans="1:37">
      <c r="A6" s="15" t="s">
        <v>39</v>
      </c>
      <c r="B6" s="9">
        <v>286646</v>
      </c>
      <c r="C6" s="9">
        <v>0</v>
      </c>
      <c r="D6" s="9">
        <v>286646</v>
      </c>
      <c r="E6" s="9">
        <v>286646</v>
      </c>
      <c r="F6" s="9">
        <v>0</v>
      </c>
      <c r="G6" s="9">
        <v>286646</v>
      </c>
      <c r="H6" s="9">
        <v>286646</v>
      </c>
      <c r="I6" s="9"/>
      <c r="J6" s="9">
        <v>286646</v>
      </c>
      <c r="K6" s="9">
        <v>286646</v>
      </c>
      <c r="L6" s="9"/>
      <c r="M6" s="9">
        <v>286646</v>
      </c>
      <c r="N6" s="9">
        <v>286646</v>
      </c>
      <c r="O6" s="9"/>
      <c r="P6" s="9">
        <v>286646</v>
      </c>
      <c r="Q6" s="9">
        <v>286646</v>
      </c>
      <c r="R6" s="9"/>
      <c r="S6" s="9">
        <v>286646</v>
      </c>
      <c r="T6" s="9">
        <v>286646</v>
      </c>
      <c r="U6" s="9"/>
      <c r="V6" s="9">
        <v>286646</v>
      </c>
      <c r="W6" s="9">
        <v>286646</v>
      </c>
      <c r="X6" s="9"/>
      <c r="Y6" s="9">
        <v>286646</v>
      </c>
      <c r="Z6" s="9">
        <v>286646</v>
      </c>
      <c r="AA6" s="9"/>
      <c r="AB6" s="9">
        <v>286646</v>
      </c>
      <c r="AC6" s="9">
        <v>286646</v>
      </c>
      <c r="AD6" s="9"/>
      <c r="AE6" s="9">
        <v>286646</v>
      </c>
      <c r="AF6" s="9">
        <v>286646</v>
      </c>
      <c r="AG6" s="9"/>
      <c r="AH6" s="9">
        <v>286646</v>
      </c>
      <c r="AI6" s="9">
        <v>286646</v>
      </c>
      <c r="AJ6" s="9"/>
      <c r="AK6" s="9">
        <v>286646</v>
      </c>
    </row>
    <row r="7" spans="1:37">
      <c r="A7" s="26" t="s">
        <v>40</v>
      </c>
      <c r="B7" s="9">
        <v>0</v>
      </c>
      <c r="C7" s="9"/>
      <c r="D7" s="9">
        <v>0</v>
      </c>
      <c r="E7" s="9">
        <v>0</v>
      </c>
      <c r="F7" s="9"/>
      <c r="G7" s="9">
        <v>0</v>
      </c>
      <c r="H7" s="9">
        <v>0</v>
      </c>
      <c r="I7" s="9"/>
      <c r="J7" s="9">
        <v>0</v>
      </c>
      <c r="K7" s="9">
        <v>0</v>
      </c>
      <c r="L7" s="9"/>
      <c r="M7" s="9">
        <v>0</v>
      </c>
      <c r="N7" s="9">
        <v>0</v>
      </c>
      <c r="O7" s="9"/>
      <c r="P7" s="9">
        <v>0</v>
      </c>
      <c r="Q7" s="9">
        <v>0</v>
      </c>
      <c r="R7" s="9"/>
      <c r="S7" s="9">
        <v>0</v>
      </c>
      <c r="T7" s="9">
        <v>0</v>
      </c>
      <c r="U7" s="9"/>
      <c r="V7" s="9">
        <v>0</v>
      </c>
      <c r="W7" s="9">
        <v>0</v>
      </c>
      <c r="X7" s="9"/>
      <c r="Y7" s="9">
        <v>0</v>
      </c>
      <c r="Z7" s="9">
        <v>0</v>
      </c>
      <c r="AA7" s="9"/>
      <c r="AB7" s="9">
        <v>0</v>
      </c>
      <c r="AC7" s="9">
        <v>-80454</v>
      </c>
      <c r="AD7" s="9">
        <v>487000</v>
      </c>
      <c r="AE7" s="9">
        <v>-567454</v>
      </c>
      <c r="AF7" s="9">
        <v>893346</v>
      </c>
      <c r="AG7" s="9"/>
      <c r="AH7" s="9">
        <v>893346</v>
      </c>
      <c r="AI7" s="9">
        <v>-80454</v>
      </c>
      <c r="AJ7" s="9"/>
      <c r="AK7" s="9">
        <v>-80454</v>
      </c>
    </row>
    <row r="8" spans="1:37">
      <c r="A8" s="26" t="s">
        <v>41</v>
      </c>
      <c r="B8" s="9">
        <v>0</v>
      </c>
      <c r="C8" s="9"/>
      <c r="D8" s="9">
        <v>0</v>
      </c>
      <c r="E8" s="9">
        <v>0</v>
      </c>
      <c r="F8" s="9"/>
      <c r="G8" s="9">
        <v>0</v>
      </c>
      <c r="H8" s="9">
        <v>0</v>
      </c>
      <c r="I8" s="9"/>
      <c r="J8" s="9">
        <v>0</v>
      </c>
      <c r="K8" s="9">
        <v>0</v>
      </c>
      <c r="L8" s="9"/>
      <c r="M8" s="9">
        <v>0</v>
      </c>
      <c r="N8" s="9">
        <v>0</v>
      </c>
      <c r="O8" s="9"/>
      <c r="P8" s="9">
        <v>0</v>
      </c>
      <c r="Q8" s="9">
        <v>0</v>
      </c>
      <c r="R8" s="9"/>
      <c r="S8" s="9">
        <v>0</v>
      </c>
      <c r="T8" s="9">
        <v>0</v>
      </c>
      <c r="U8" s="9"/>
      <c r="V8" s="9">
        <v>0</v>
      </c>
      <c r="W8" s="9">
        <v>1319064</v>
      </c>
      <c r="X8" s="9"/>
      <c r="Y8" s="9">
        <v>1319064</v>
      </c>
      <c r="Z8" s="9">
        <v>-121756</v>
      </c>
      <c r="AA8" s="9"/>
      <c r="AB8" s="9">
        <v>-121756</v>
      </c>
      <c r="AC8" s="9">
        <v>-121756</v>
      </c>
      <c r="AD8" s="9"/>
      <c r="AE8" s="9">
        <v>-121756</v>
      </c>
      <c r="AF8" s="9">
        <v>-121756</v>
      </c>
      <c r="AG8" s="9"/>
      <c r="AH8" s="9">
        <v>-121756</v>
      </c>
      <c r="AI8" s="9">
        <v>-121756</v>
      </c>
      <c r="AJ8" s="9"/>
      <c r="AK8" s="9">
        <v>-121756</v>
      </c>
    </row>
    <row r="9" spans="1:37">
      <c r="A9" s="19" t="s">
        <v>20</v>
      </c>
      <c r="B9" s="9">
        <v>0</v>
      </c>
      <c r="C9" s="9">
        <v>0</v>
      </c>
      <c r="D9" s="9">
        <f t="shared" ref="D9:D18" si="0">B9-C9</f>
        <v>0</v>
      </c>
      <c r="E9" s="9">
        <v>0</v>
      </c>
      <c r="F9" s="9">
        <v>0</v>
      </c>
      <c r="G9" s="9">
        <f t="shared" ref="G9:G22" si="1">E9-F9</f>
        <v>0</v>
      </c>
      <c r="H9" s="9">
        <v>0</v>
      </c>
      <c r="I9" s="9"/>
      <c r="J9" s="9">
        <f t="shared" ref="J9:J18" si="2">H9-I9</f>
        <v>0</v>
      </c>
      <c r="K9" s="9">
        <v>0</v>
      </c>
      <c r="L9" s="9">
        <v>0</v>
      </c>
      <c r="M9" s="9">
        <f t="shared" ref="M9:M18" si="3">K9-L9</f>
        <v>0</v>
      </c>
      <c r="N9" s="9">
        <v>0</v>
      </c>
      <c r="O9" s="9">
        <v>0</v>
      </c>
      <c r="P9" s="9">
        <f t="shared" ref="P9:P18" si="4">N9-O9</f>
        <v>0</v>
      </c>
      <c r="Q9" s="9">
        <v>0</v>
      </c>
      <c r="R9" s="9">
        <v>0</v>
      </c>
      <c r="S9" s="9">
        <f t="shared" ref="S9:S18" si="5">Q9-R9</f>
        <v>0</v>
      </c>
      <c r="T9" s="9">
        <v>0</v>
      </c>
      <c r="U9" s="9">
        <v>0</v>
      </c>
      <c r="V9" s="9">
        <f t="shared" ref="V9:V18" si="6">T9-U9</f>
        <v>0</v>
      </c>
      <c r="W9" s="9">
        <v>0</v>
      </c>
      <c r="X9" s="9">
        <v>0</v>
      </c>
      <c r="Y9" s="9">
        <f t="shared" ref="Y9:Y18" si="7">W9-X9</f>
        <v>0</v>
      </c>
      <c r="Z9" s="9">
        <v>0</v>
      </c>
      <c r="AA9" s="9">
        <v>0</v>
      </c>
      <c r="AB9" s="9">
        <f t="shared" ref="AB9:AB18" si="8">Z9-AA9</f>
        <v>0</v>
      </c>
      <c r="AC9" s="9">
        <v>0</v>
      </c>
      <c r="AD9" s="9">
        <v>0</v>
      </c>
      <c r="AE9" s="9">
        <f t="shared" ref="AE9:AE18" si="9">AC9-AD9</f>
        <v>0</v>
      </c>
      <c r="AF9" s="9">
        <v>0</v>
      </c>
      <c r="AG9" s="9">
        <v>0</v>
      </c>
      <c r="AH9" s="9">
        <f t="shared" ref="AH9:AH18" si="10">AF9-AG9</f>
        <v>0</v>
      </c>
      <c r="AI9" s="9">
        <v>0</v>
      </c>
      <c r="AJ9" s="9">
        <v>0</v>
      </c>
      <c r="AK9" s="9">
        <f t="shared" ref="AK9:AK18" si="11">AI9-AJ9</f>
        <v>0</v>
      </c>
    </row>
    <row r="10" spans="1:37">
      <c r="A10" s="19" t="s">
        <v>42</v>
      </c>
      <c r="B10" s="9">
        <v>21805</v>
      </c>
      <c r="C10" s="9">
        <v>0</v>
      </c>
      <c r="D10" s="9">
        <v>21805</v>
      </c>
      <c r="E10" s="9">
        <v>21805</v>
      </c>
      <c r="F10" s="9">
        <v>0</v>
      </c>
      <c r="G10" s="9">
        <v>21805</v>
      </c>
      <c r="H10" s="9">
        <v>21805</v>
      </c>
      <c r="I10" s="9"/>
      <c r="J10" s="9">
        <v>21805</v>
      </c>
      <c r="K10" s="9">
        <v>21805</v>
      </c>
      <c r="L10" s="9"/>
      <c r="M10" s="9">
        <v>21805</v>
      </c>
      <c r="N10" s="9">
        <v>21805</v>
      </c>
      <c r="O10" s="9"/>
      <c r="P10" s="9">
        <v>21805</v>
      </c>
      <c r="Q10" s="9">
        <v>21805</v>
      </c>
      <c r="R10" s="9"/>
      <c r="S10" s="9">
        <v>21805</v>
      </c>
      <c r="T10" s="9">
        <v>21805</v>
      </c>
      <c r="U10" s="9"/>
      <c r="V10" s="9">
        <v>21805</v>
      </c>
      <c r="W10" s="9">
        <v>21805</v>
      </c>
      <c r="X10" s="9"/>
      <c r="Y10" s="9">
        <v>21805</v>
      </c>
      <c r="Z10" s="9">
        <v>21805</v>
      </c>
      <c r="AA10" s="9"/>
      <c r="AB10" s="9">
        <v>21805</v>
      </c>
      <c r="AC10" s="9">
        <v>21805</v>
      </c>
      <c r="AD10" s="9"/>
      <c r="AE10" s="9">
        <v>21805</v>
      </c>
      <c r="AF10" s="9">
        <v>21805</v>
      </c>
      <c r="AG10" s="9"/>
      <c r="AH10" s="9">
        <v>21805</v>
      </c>
      <c r="AI10" s="9">
        <v>21805</v>
      </c>
      <c r="AJ10" s="9"/>
      <c r="AK10" s="9">
        <v>21805</v>
      </c>
    </row>
    <row r="11" spans="1:37">
      <c r="A11" s="19" t="s">
        <v>43</v>
      </c>
      <c r="B11" s="9">
        <v>14950</v>
      </c>
      <c r="C11" s="9">
        <v>0</v>
      </c>
      <c r="D11" s="9">
        <v>14950</v>
      </c>
      <c r="E11" s="9">
        <v>14950</v>
      </c>
      <c r="F11" s="9">
        <v>0</v>
      </c>
      <c r="G11" s="9">
        <v>14950</v>
      </c>
      <c r="H11" s="9">
        <v>14950</v>
      </c>
      <c r="I11" s="9"/>
      <c r="J11" s="9">
        <v>14950</v>
      </c>
      <c r="K11" s="9">
        <v>14950</v>
      </c>
      <c r="L11" s="9"/>
      <c r="M11" s="9">
        <v>14950</v>
      </c>
      <c r="N11" s="9">
        <v>7475</v>
      </c>
      <c r="O11" s="9"/>
      <c r="P11" s="9">
        <v>7475</v>
      </c>
      <c r="Q11" s="9">
        <v>14950</v>
      </c>
      <c r="R11" s="9"/>
      <c r="S11" s="9">
        <v>14950</v>
      </c>
      <c r="T11" s="9">
        <v>14950</v>
      </c>
      <c r="U11" s="9"/>
      <c r="V11" s="9">
        <v>14950</v>
      </c>
      <c r="W11" s="9">
        <v>14950</v>
      </c>
      <c r="X11" s="9"/>
      <c r="Y11" s="9">
        <v>14950</v>
      </c>
      <c r="Z11" s="9">
        <v>14950</v>
      </c>
      <c r="AA11" s="9"/>
      <c r="AB11" s="9">
        <v>14950</v>
      </c>
      <c r="AC11" s="9">
        <v>14950</v>
      </c>
      <c r="AD11" s="9"/>
      <c r="AE11" s="9">
        <v>14950</v>
      </c>
      <c r="AF11" s="9">
        <v>14950</v>
      </c>
      <c r="AG11" s="9"/>
      <c r="AH11" s="9">
        <v>14950</v>
      </c>
      <c r="AI11" s="9">
        <v>14950</v>
      </c>
      <c r="AJ11" s="9"/>
      <c r="AK11" s="9">
        <v>14950</v>
      </c>
    </row>
    <row r="12" spans="1:37" ht="15.75" customHeight="1">
      <c r="A12" s="19" t="s">
        <v>44</v>
      </c>
      <c r="B12" s="9">
        <v>5473</v>
      </c>
      <c r="C12" s="9">
        <v>0</v>
      </c>
      <c r="D12" s="9">
        <v>5473</v>
      </c>
      <c r="E12" s="9">
        <v>5473</v>
      </c>
      <c r="F12" s="9">
        <v>0</v>
      </c>
      <c r="G12" s="9">
        <v>5473</v>
      </c>
      <c r="H12" s="9">
        <v>5473</v>
      </c>
      <c r="I12" s="9"/>
      <c r="J12" s="9">
        <v>5473</v>
      </c>
      <c r="K12" s="9">
        <v>5473</v>
      </c>
      <c r="L12" s="9"/>
      <c r="M12" s="9">
        <v>5473</v>
      </c>
      <c r="N12" s="9">
        <v>5473</v>
      </c>
      <c r="O12" s="9"/>
      <c r="P12" s="9">
        <v>5473</v>
      </c>
      <c r="Q12" s="9">
        <v>5473</v>
      </c>
      <c r="R12" s="9"/>
      <c r="S12" s="9">
        <v>5473</v>
      </c>
      <c r="T12" s="9">
        <v>5473</v>
      </c>
      <c r="U12" s="9"/>
      <c r="V12" s="9">
        <v>5473</v>
      </c>
      <c r="W12" s="9">
        <v>5473</v>
      </c>
      <c r="X12" s="9"/>
      <c r="Y12" s="9">
        <v>5473</v>
      </c>
      <c r="Z12" s="9">
        <v>5473</v>
      </c>
      <c r="AA12" s="9"/>
      <c r="AB12" s="9">
        <v>5473</v>
      </c>
      <c r="AC12" s="9">
        <v>5473</v>
      </c>
      <c r="AD12" s="9"/>
      <c r="AE12" s="9">
        <v>5473</v>
      </c>
      <c r="AF12" s="9">
        <v>5473</v>
      </c>
      <c r="AG12" s="9"/>
      <c r="AH12" s="9">
        <v>5473</v>
      </c>
      <c r="AI12" s="9">
        <v>5473</v>
      </c>
      <c r="AJ12" s="9"/>
      <c r="AK12" s="9">
        <v>5473</v>
      </c>
    </row>
    <row r="13" spans="1:37">
      <c r="A13" s="8" t="s">
        <v>24</v>
      </c>
      <c r="B13" s="9">
        <v>218619</v>
      </c>
      <c r="C13" s="9">
        <v>0</v>
      </c>
      <c r="D13" s="9">
        <v>218619</v>
      </c>
      <c r="E13" s="9">
        <v>218619</v>
      </c>
      <c r="F13" s="9">
        <v>0</v>
      </c>
      <c r="G13" s="9">
        <v>218619</v>
      </c>
      <c r="H13" s="9">
        <v>218619</v>
      </c>
      <c r="I13" s="9"/>
      <c r="J13" s="9">
        <v>218619</v>
      </c>
      <c r="K13" s="9">
        <v>218619</v>
      </c>
      <c r="L13" s="9"/>
      <c r="M13" s="9">
        <v>218619</v>
      </c>
      <c r="N13" s="9">
        <v>163964</v>
      </c>
      <c r="O13" s="9"/>
      <c r="P13" s="9">
        <v>163964</v>
      </c>
      <c r="Q13" s="9">
        <v>218619</v>
      </c>
      <c r="R13" s="9"/>
      <c r="S13" s="9">
        <v>218619</v>
      </c>
      <c r="T13" s="9">
        <v>218619</v>
      </c>
      <c r="U13" s="9"/>
      <c r="V13" s="9">
        <v>218619</v>
      </c>
      <c r="W13" s="9">
        <v>218619</v>
      </c>
      <c r="X13" s="9"/>
      <c r="Y13" s="9">
        <v>218619</v>
      </c>
      <c r="Z13" s="9">
        <v>218619</v>
      </c>
      <c r="AA13" s="9"/>
      <c r="AB13" s="9">
        <v>218619</v>
      </c>
      <c r="AC13" s="9">
        <v>218619</v>
      </c>
      <c r="AD13" s="9"/>
      <c r="AE13" s="9">
        <v>218619</v>
      </c>
      <c r="AF13" s="9">
        <v>218619</v>
      </c>
      <c r="AG13" s="9"/>
      <c r="AH13" s="9">
        <v>218619</v>
      </c>
      <c r="AI13" s="9">
        <v>218619</v>
      </c>
      <c r="AJ13" s="9"/>
      <c r="AK13" s="9">
        <v>218619</v>
      </c>
    </row>
    <row r="14" spans="1:37">
      <c r="A14" s="19" t="s">
        <v>25</v>
      </c>
      <c r="B14" s="9">
        <v>0</v>
      </c>
      <c r="C14" s="9">
        <v>0</v>
      </c>
      <c r="D14" s="9">
        <f t="shared" si="0"/>
        <v>0</v>
      </c>
      <c r="E14" s="9">
        <v>0</v>
      </c>
      <c r="F14" s="9">
        <v>0</v>
      </c>
      <c r="G14" s="9">
        <f t="shared" si="1"/>
        <v>0</v>
      </c>
      <c r="H14" s="9">
        <v>0</v>
      </c>
      <c r="I14" s="9"/>
      <c r="J14" s="9">
        <f t="shared" si="2"/>
        <v>0</v>
      </c>
      <c r="K14" s="9">
        <v>0</v>
      </c>
      <c r="L14" s="9">
        <v>0</v>
      </c>
      <c r="M14" s="9">
        <f t="shared" si="3"/>
        <v>0</v>
      </c>
      <c r="N14" s="9">
        <v>0</v>
      </c>
      <c r="O14" s="9">
        <v>0</v>
      </c>
      <c r="P14" s="9">
        <f t="shared" si="4"/>
        <v>0</v>
      </c>
      <c r="Q14" s="9">
        <v>0</v>
      </c>
      <c r="R14" s="9">
        <v>0</v>
      </c>
      <c r="S14" s="9">
        <f t="shared" si="5"/>
        <v>0</v>
      </c>
      <c r="T14" s="9">
        <v>0</v>
      </c>
      <c r="U14" s="9">
        <v>0</v>
      </c>
      <c r="V14" s="9">
        <f t="shared" si="6"/>
        <v>0</v>
      </c>
      <c r="W14" s="9">
        <v>0</v>
      </c>
      <c r="X14" s="9">
        <v>0</v>
      </c>
      <c r="Y14" s="9">
        <f t="shared" si="7"/>
        <v>0</v>
      </c>
      <c r="Z14" s="9">
        <v>0</v>
      </c>
      <c r="AA14" s="9">
        <v>0</v>
      </c>
      <c r="AB14" s="9">
        <f t="shared" si="8"/>
        <v>0</v>
      </c>
      <c r="AC14" s="9">
        <v>0</v>
      </c>
      <c r="AD14" s="9">
        <v>0</v>
      </c>
      <c r="AE14" s="9">
        <f t="shared" si="9"/>
        <v>0</v>
      </c>
      <c r="AF14" s="9">
        <v>0</v>
      </c>
      <c r="AG14" s="9">
        <v>0</v>
      </c>
      <c r="AH14" s="9">
        <f t="shared" si="10"/>
        <v>0</v>
      </c>
      <c r="AI14" s="9">
        <v>0</v>
      </c>
      <c r="AJ14" s="9">
        <v>0</v>
      </c>
      <c r="AK14" s="9">
        <f t="shared" si="11"/>
        <v>0</v>
      </c>
    </row>
    <row r="15" spans="1:37">
      <c r="A15" s="19" t="s">
        <v>26</v>
      </c>
      <c r="B15" s="9">
        <v>0</v>
      </c>
      <c r="C15" s="9">
        <v>0</v>
      </c>
      <c r="D15" s="9">
        <f t="shared" si="0"/>
        <v>0</v>
      </c>
      <c r="E15" s="9">
        <v>0</v>
      </c>
      <c r="F15" s="9">
        <v>0</v>
      </c>
      <c r="G15" s="9">
        <f t="shared" si="1"/>
        <v>0</v>
      </c>
      <c r="H15" s="9">
        <v>0</v>
      </c>
      <c r="I15" s="9"/>
      <c r="J15" s="9">
        <f t="shared" si="2"/>
        <v>0</v>
      </c>
      <c r="K15" s="9">
        <v>0</v>
      </c>
      <c r="L15" s="9">
        <v>0</v>
      </c>
      <c r="M15" s="9">
        <f t="shared" si="3"/>
        <v>0</v>
      </c>
      <c r="N15" s="9">
        <v>0</v>
      </c>
      <c r="O15" s="9">
        <v>0</v>
      </c>
      <c r="P15" s="9">
        <f t="shared" si="4"/>
        <v>0</v>
      </c>
      <c r="Q15" s="9">
        <v>0</v>
      </c>
      <c r="R15" s="9">
        <v>0</v>
      </c>
      <c r="S15" s="9">
        <f t="shared" si="5"/>
        <v>0</v>
      </c>
      <c r="T15" s="9">
        <v>0</v>
      </c>
      <c r="U15" s="9">
        <v>0</v>
      </c>
      <c r="V15" s="9">
        <f t="shared" si="6"/>
        <v>0</v>
      </c>
      <c r="W15" s="9">
        <v>0</v>
      </c>
      <c r="X15" s="9">
        <v>0</v>
      </c>
      <c r="Y15" s="9">
        <f t="shared" si="7"/>
        <v>0</v>
      </c>
      <c r="Z15" s="9">
        <v>0</v>
      </c>
      <c r="AA15" s="9">
        <v>0</v>
      </c>
      <c r="AB15" s="9">
        <f t="shared" si="8"/>
        <v>0</v>
      </c>
      <c r="AC15" s="9">
        <v>0</v>
      </c>
      <c r="AD15" s="9">
        <v>0</v>
      </c>
      <c r="AE15" s="9">
        <f t="shared" si="9"/>
        <v>0</v>
      </c>
      <c r="AF15" s="9">
        <v>0</v>
      </c>
      <c r="AG15" s="9">
        <v>0</v>
      </c>
      <c r="AH15" s="9">
        <f t="shared" si="10"/>
        <v>0</v>
      </c>
      <c r="AI15" s="9">
        <v>0</v>
      </c>
      <c r="AJ15" s="9">
        <v>0</v>
      </c>
      <c r="AK15" s="9">
        <f t="shared" si="11"/>
        <v>0</v>
      </c>
    </row>
    <row r="16" spans="1:37">
      <c r="A16" s="19" t="s">
        <v>27</v>
      </c>
      <c r="B16" s="9">
        <v>0</v>
      </c>
      <c r="C16" s="9">
        <v>0</v>
      </c>
      <c r="D16" s="9">
        <f t="shared" si="0"/>
        <v>0</v>
      </c>
      <c r="E16" s="9">
        <v>0</v>
      </c>
      <c r="F16" s="9">
        <v>0</v>
      </c>
      <c r="G16" s="9">
        <f t="shared" si="1"/>
        <v>0</v>
      </c>
      <c r="H16" s="9">
        <v>0</v>
      </c>
      <c r="I16" s="9"/>
      <c r="J16" s="9">
        <f t="shared" si="2"/>
        <v>0</v>
      </c>
      <c r="K16" s="9">
        <v>0</v>
      </c>
      <c r="L16" s="9">
        <v>0</v>
      </c>
      <c r="M16" s="9">
        <f t="shared" si="3"/>
        <v>0</v>
      </c>
      <c r="N16" s="9">
        <v>0</v>
      </c>
      <c r="O16" s="9">
        <v>0</v>
      </c>
      <c r="P16" s="9">
        <f t="shared" si="4"/>
        <v>0</v>
      </c>
      <c r="Q16" s="9">
        <v>0</v>
      </c>
      <c r="R16" s="9">
        <v>0</v>
      </c>
      <c r="S16" s="9">
        <f t="shared" si="5"/>
        <v>0</v>
      </c>
      <c r="T16" s="9">
        <v>0</v>
      </c>
      <c r="U16" s="9">
        <v>0</v>
      </c>
      <c r="V16" s="9">
        <f t="shared" si="6"/>
        <v>0</v>
      </c>
      <c r="W16" s="9">
        <v>0</v>
      </c>
      <c r="X16" s="9">
        <v>0</v>
      </c>
      <c r="Y16" s="9">
        <f t="shared" si="7"/>
        <v>0</v>
      </c>
      <c r="Z16" s="9">
        <v>0</v>
      </c>
      <c r="AA16" s="9">
        <v>0</v>
      </c>
      <c r="AB16" s="9">
        <f t="shared" si="8"/>
        <v>0</v>
      </c>
      <c r="AC16" s="9">
        <v>0</v>
      </c>
      <c r="AD16" s="9">
        <v>0</v>
      </c>
      <c r="AE16" s="9">
        <f t="shared" si="9"/>
        <v>0</v>
      </c>
      <c r="AF16" s="9">
        <v>0</v>
      </c>
      <c r="AG16" s="9">
        <v>0</v>
      </c>
      <c r="AH16" s="9">
        <f t="shared" si="10"/>
        <v>0</v>
      </c>
      <c r="AI16" s="9">
        <v>0</v>
      </c>
      <c r="AJ16" s="9">
        <v>0</v>
      </c>
      <c r="AK16" s="9">
        <f t="shared" si="11"/>
        <v>0</v>
      </c>
    </row>
    <row r="17" spans="1:37">
      <c r="A17" s="19" t="s">
        <v>28</v>
      </c>
      <c r="B17" s="9">
        <v>0</v>
      </c>
      <c r="C17" s="9">
        <v>0</v>
      </c>
      <c r="D17" s="9">
        <f t="shared" si="0"/>
        <v>0</v>
      </c>
      <c r="E17" s="9">
        <v>0</v>
      </c>
      <c r="F17" s="9">
        <v>0</v>
      </c>
      <c r="G17" s="9">
        <f t="shared" si="1"/>
        <v>0</v>
      </c>
      <c r="H17" s="9">
        <v>0</v>
      </c>
      <c r="I17" s="9"/>
      <c r="J17" s="9">
        <f t="shared" si="2"/>
        <v>0</v>
      </c>
      <c r="K17" s="9">
        <v>0</v>
      </c>
      <c r="L17" s="9">
        <v>0</v>
      </c>
      <c r="M17" s="9">
        <f t="shared" si="3"/>
        <v>0</v>
      </c>
      <c r="N17" s="9">
        <v>0</v>
      </c>
      <c r="O17" s="9">
        <v>0</v>
      </c>
      <c r="P17" s="9">
        <f t="shared" si="4"/>
        <v>0</v>
      </c>
      <c r="Q17" s="9">
        <v>0</v>
      </c>
      <c r="R17" s="9">
        <v>0</v>
      </c>
      <c r="S17" s="9">
        <f t="shared" si="5"/>
        <v>0</v>
      </c>
      <c r="T17" s="9">
        <v>0</v>
      </c>
      <c r="U17" s="9">
        <v>0</v>
      </c>
      <c r="V17" s="9">
        <f t="shared" si="6"/>
        <v>0</v>
      </c>
      <c r="W17" s="9">
        <v>0</v>
      </c>
      <c r="X17" s="9">
        <v>0</v>
      </c>
      <c r="Y17" s="9">
        <f t="shared" si="7"/>
        <v>0</v>
      </c>
      <c r="Z17" s="9">
        <v>0</v>
      </c>
      <c r="AA17" s="9">
        <v>0</v>
      </c>
      <c r="AB17" s="9">
        <f t="shared" si="8"/>
        <v>0</v>
      </c>
      <c r="AC17" s="9">
        <v>0</v>
      </c>
      <c r="AD17" s="9">
        <v>0</v>
      </c>
      <c r="AE17" s="9">
        <f t="shared" si="9"/>
        <v>0</v>
      </c>
      <c r="AF17" s="9">
        <v>0</v>
      </c>
      <c r="AG17" s="9">
        <v>0</v>
      </c>
      <c r="AH17" s="9">
        <f t="shared" si="10"/>
        <v>0</v>
      </c>
      <c r="AI17" s="9">
        <v>0</v>
      </c>
      <c r="AJ17" s="9">
        <v>0</v>
      </c>
      <c r="AK17" s="9">
        <f t="shared" si="11"/>
        <v>0</v>
      </c>
    </row>
    <row r="18" spans="1:37">
      <c r="A18" s="19" t="s">
        <v>29</v>
      </c>
      <c r="B18" s="9">
        <v>0</v>
      </c>
      <c r="C18" s="9">
        <v>0</v>
      </c>
      <c r="D18" s="9">
        <f t="shared" si="0"/>
        <v>0</v>
      </c>
      <c r="E18" s="9">
        <v>0</v>
      </c>
      <c r="F18" s="9">
        <v>0</v>
      </c>
      <c r="G18" s="9">
        <f t="shared" si="1"/>
        <v>0</v>
      </c>
      <c r="H18" s="9">
        <v>0</v>
      </c>
      <c r="I18" s="9"/>
      <c r="J18" s="9">
        <f t="shared" si="2"/>
        <v>0</v>
      </c>
      <c r="K18" s="9">
        <v>0</v>
      </c>
      <c r="L18" s="9">
        <v>0</v>
      </c>
      <c r="M18" s="9">
        <f t="shared" si="3"/>
        <v>0</v>
      </c>
      <c r="N18" s="9">
        <v>0</v>
      </c>
      <c r="O18" s="9">
        <v>0</v>
      </c>
      <c r="P18" s="9">
        <f t="shared" si="4"/>
        <v>0</v>
      </c>
      <c r="Q18" s="9">
        <v>0</v>
      </c>
      <c r="R18" s="9">
        <v>0</v>
      </c>
      <c r="S18" s="9">
        <f t="shared" si="5"/>
        <v>0</v>
      </c>
      <c r="T18" s="9">
        <v>0</v>
      </c>
      <c r="U18" s="9">
        <v>0</v>
      </c>
      <c r="V18" s="9">
        <f t="shared" si="6"/>
        <v>0</v>
      </c>
      <c r="W18" s="9">
        <v>0</v>
      </c>
      <c r="X18" s="9">
        <v>0</v>
      </c>
      <c r="Y18" s="9">
        <f t="shared" si="7"/>
        <v>0</v>
      </c>
      <c r="Z18" s="9">
        <v>0</v>
      </c>
      <c r="AA18" s="9">
        <v>0</v>
      </c>
      <c r="AB18" s="9">
        <f t="shared" si="8"/>
        <v>0</v>
      </c>
      <c r="AC18" s="9">
        <v>0</v>
      </c>
      <c r="AD18" s="9">
        <v>0</v>
      </c>
      <c r="AE18" s="9">
        <f t="shared" si="9"/>
        <v>0</v>
      </c>
      <c r="AF18" s="9">
        <v>0</v>
      </c>
      <c r="AG18" s="9">
        <v>0</v>
      </c>
      <c r="AH18" s="9">
        <f t="shared" si="10"/>
        <v>0</v>
      </c>
      <c r="AI18" s="9">
        <v>0</v>
      </c>
      <c r="AJ18" s="9">
        <v>0</v>
      </c>
      <c r="AK18" s="9">
        <f t="shared" si="11"/>
        <v>0</v>
      </c>
    </row>
    <row r="19" spans="1:37">
      <c r="A19" s="19" t="s">
        <v>45</v>
      </c>
      <c r="B19" s="9">
        <v>80454</v>
      </c>
      <c r="C19" s="9">
        <v>0</v>
      </c>
      <c r="D19" s="9">
        <v>80454</v>
      </c>
      <c r="E19" s="9">
        <v>80454</v>
      </c>
      <c r="F19" s="9">
        <v>0</v>
      </c>
      <c r="G19" s="9">
        <v>80454</v>
      </c>
      <c r="H19" s="9">
        <v>80454</v>
      </c>
      <c r="I19" s="9"/>
      <c r="J19" s="9">
        <v>80454</v>
      </c>
      <c r="K19" s="9">
        <v>80454</v>
      </c>
      <c r="L19" s="9"/>
      <c r="M19" s="9">
        <v>80454</v>
      </c>
      <c r="N19" s="9">
        <v>80454</v>
      </c>
      <c r="O19" s="9"/>
      <c r="P19" s="9">
        <v>80454</v>
      </c>
      <c r="Q19" s="9">
        <v>80454</v>
      </c>
      <c r="R19" s="9"/>
      <c r="S19" s="9">
        <v>80454</v>
      </c>
      <c r="T19" s="9">
        <v>80454</v>
      </c>
      <c r="U19" s="9"/>
      <c r="V19" s="9">
        <v>80454</v>
      </c>
      <c r="W19" s="9">
        <v>80454</v>
      </c>
      <c r="X19" s="9"/>
      <c r="Y19" s="9">
        <v>80454</v>
      </c>
      <c r="Z19" s="9">
        <v>80454</v>
      </c>
      <c r="AA19" s="9"/>
      <c r="AB19" s="9">
        <v>80454</v>
      </c>
      <c r="AC19" s="9">
        <v>80454</v>
      </c>
      <c r="AD19" s="9"/>
      <c r="AE19" s="9">
        <v>80454</v>
      </c>
      <c r="AF19" s="9">
        <v>80454</v>
      </c>
      <c r="AG19" s="9"/>
      <c r="AH19" s="9">
        <v>80454</v>
      </c>
      <c r="AI19" s="9">
        <v>80454</v>
      </c>
      <c r="AJ19" s="9"/>
      <c r="AK19" s="9">
        <v>80454</v>
      </c>
    </row>
    <row r="20" spans="1:37">
      <c r="A20" s="19" t="s">
        <v>46</v>
      </c>
      <c r="B20" s="9">
        <v>87734</v>
      </c>
      <c r="C20" s="9">
        <v>0</v>
      </c>
      <c r="D20" s="9">
        <v>87734</v>
      </c>
      <c r="E20" s="9">
        <v>87734</v>
      </c>
      <c r="F20" s="9">
        <v>0</v>
      </c>
      <c r="G20" s="9">
        <v>87734</v>
      </c>
      <c r="H20" s="9">
        <v>87734</v>
      </c>
      <c r="I20" s="9"/>
      <c r="J20" s="9">
        <v>87734</v>
      </c>
      <c r="K20" s="9">
        <v>87734</v>
      </c>
      <c r="L20" s="9"/>
      <c r="M20" s="9">
        <v>87734</v>
      </c>
      <c r="N20" s="9">
        <v>87734</v>
      </c>
      <c r="O20" s="9"/>
      <c r="P20" s="9">
        <v>87734</v>
      </c>
      <c r="Q20" s="9">
        <v>87734</v>
      </c>
      <c r="R20" s="9"/>
      <c r="S20" s="9">
        <v>87734</v>
      </c>
      <c r="T20" s="9">
        <v>87734</v>
      </c>
      <c r="U20" s="9">
        <v>877800</v>
      </c>
      <c r="V20" s="9">
        <v>-790066</v>
      </c>
      <c r="W20" s="9">
        <v>83741</v>
      </c>
      <c r="X20" s="9"/>
      <c r="Y20" s="9">
        <v>83741</v>
      </c>
      <c r="Z20" s="9">
        <v>83741</v>
      </c>
      <c r="AA20" s="9"/>
      <c r="AB20" s="9">
        <v>83741</v>
      </c>
      <c r="AC20" s="9">
        <v>83741</v>
      </c>
      <c r="AD20" s="9"/>
      <c r="AE20" s="9">
        <v>83741</v>
      </c>
      <c r="AF20" s="9">
        <v>83741</v>
      </c>
      <c r="AG20" s="9"/>
      <c r="AH20" s="9">
        <v>83741</v>
      </c>
      <c r="AI20" s="9">
        <v>83741</v>
      </c>
      <c r="AJ20" s="9"/>
      <c r="AK20" s="9">
        <v>83741</v>
      </c>
    </row>
    <row r="21" spans="1:37">
      <c r="A21" s="19" t="s">
        <v>47</v>
      </c>
      <c r="B21" s="9">
        <v>39694</v>
      </c>
      <c r="C21" s="9">
        <v>0</v>
      </c>
      <c r="D21" s="9">
        <v>39694</v>
      </c>
      <c r="E21" s="9">
        <v>39694</v>
      </c>
      <c r="F21" s="9">
        <v>0</v>
      </c>
      <c r="G21" s="9">
        <v>39694</v>
      </c>
      <c r="H21" s="9">
        <v>39694</v>
      </c>
      <c r="I21" s="9"/>
      <c r="J21" s="9">
        <v>39694</v>
      </c>
      <c r="K21" s="9">
        <v>39694</v>
      </c>
      <c r="L21" s="9"/>
      <c r="M21" s="9">
        <v>39694</v>
      </c>
      <c r="N21" s="9">
        <v>39694</v>
      </c>
      <c r="O21" s="9"/>
      <c r="P21" s="9">
        <v>39694</v>
      </c>
      <c r="Q21" s="9">
        <v>39694</v>
      </c>
      <c r="R21" s="9"/>
      <c r="S21" s="9">
        <v>39694</v>
      </c>
      <c r="T21" s="9">
        <v>39694</v>
      </c>
      <c r="U21" s="9"/>
      <c r="V21" s="9">
        <v>39694</v>
      </c>
      <c r="W21" s="9">
        <v>38015</v>
      </c>
      <c r="X21" s="9"/>
      <c r="Y21" s="9">
        <v>38015</v>
      </c>
      <c r="Z21" s="9">
        <v>38015</v>
      </c>
      <c r="AA21" s="9"/>
      <c r="AB21" s="9">
        <v>38015</v>
      </c>
      <c r="AC21" s="9">
        <v>38015</v>
      </c>
      <c r="AD21" s="9"/>
      <c r="AE21" s="9">
        <v>38015</v>
      </c>
      <c r="AF21" s="9">
        <v>38015</v>
      </c>
      <c r="AG21" s="9"/>
      <c r="AH21" s="9">
        <v>38015</v>
      </c>
      <c r="AI21" s="9">
        <v>38015</v>
      </c>
      <c r="AJ21" s="9"/>
      <c r="AK21" s="9">
        <v>38015</v>
      </c>
    </row>
    <row r="22" spans="1:37" ht="15.75" thickBot="1">
      <c r="A22" s="21" t="s">
        <v>33</v>
      </c>
      <c r="B22" s="9">
        <v>0</v>
      </c>
      <c r="C22" s="9">
        <v>0</v>
      </c>
      <c r="D22" s="9">
        <f>B22-C22</f>
        <v>0</v>
      </c>
      <c r="E22" s="9">
        <v>0</v>
      </c>
      <c r="F22" s="9">
        <v>0</v>
      </c>
      <c r="G22" s="9">
        <f t="shared" si="1"/>
        <v>0</v>
      </c>
      <c r="H22" s="9">
        <v>0</v>
      </c>
      <c r="I22" s="9"/>
      <c r="J22" s="9">
        <f>H22-I22</f>
        <v>0</v>
      </c>
      <c r="K22" s="9">
        <v>0</v>
      </c>
      <c r="L22" s="9">
        <v>0</v>
      </c>
      <c r="M22" s="9">
        <f>K22-L22</f>
        <v>0</v>
      </c>
      <c r="N22" s="9">
        <v>0</v>
      </c>
      <c r="O22" s="9">
        <v>0</v>
      </c>
      <c r="P22" s="9">
        <f>N22-O22</f>
        <v>0</v>
      </c>
      <c r="Q22" s="9">
        <v>0</v>
      </c>
      <c r="R22" s="9">
        <v>0</v>
      </c>
      <c r="S22" s="9">
        <f>Q22-R22</f>
        <v>0</v>
      </c>
      <c r="T22" s="9">
        <v>0</v>
      </c>
      <c r="U22" s="9">
        <v>0</v>
      </c>
      <c r="V22" s="9">
        <f>T22-U22</f>
        <v>0</v>
      </c>
      <c r="W22" s="9">
        <v>0</v>
      </c>
      <c r="X22" s="9">
        <v>0</v>
      </c>
      <c r="Y22" s="9">
        <f>W22-X22</f>
        <v>0</v>
      </c>
      <c r="Z22" s="9">
        <v>0</v>
      </c>
      <c r="AA22" s="9">
        <v>0</v>
      </c>
      <c r="AB22" s="9">
        <f>Z22-AA22</f>
        <v>0</v>
      </c>
      <c r="AC22" s="9">
        <v>0</v>
      </c>
      <c r="AD22" s="9">
        <v>0</v>
      </c>
      <c r="AE22" s="9">
        <f>AC22-AD22</f>
        <v>0</v>
      </c>
      <c r="AF22" s="9">
        <v>0</v>
      </c>
      <c r="AG22" s="9">
        <v>0</v>
      </c>
      <c r="AH22" s="9">
        <f>AF22-AG22</f>
        <v>0</v>
      </c>
      <c r="AI22" s="9">
        <v>0</v>
      </c>
      <c r="AJ22" s="9">
        <v>0</v>
      </c>
      <c r="AK22" s="9">
        <f>AI22-AJ22</f>
        <v>0</v>
      </c>
    </row>
    <row r="23" spans="1:37">
      <c r="A23" s="7"/>
    </row>
    <row r="24" spans="1:37" ht="15.75" thickBot="1">
      <c r="A24" s="7"/>
      <c r="L24" s="4"/>
      <c r="M24" s="3"/>
      <c r="R24" s="4"/>
      <c r="S24" s="3"/>
      <c r="T24" s="4"/>
      <c r="U24" s="3"/>
      <c r="AE24" s="4"/>
      <c r="AF24" s="3"/>
    </row>
    <row r="25" spans="1:37" ht="25.5" customHeight="1">
      <c r="A25" s="61" t="s">
        <v>1</v>
      </c>
      <c r="B25" s="67" t="s">
        <v>37</v>
      </c>
      <c r="C25" s="65" t="s">
        <v>48</v>
      </c>
      <c r="D25" s="65" t="s">
        <v>49</v>
      </c>
      <c r="E25" s="67" t="s">
        <v>50</v>
      </c>
      <c r="S25" s="4"/>
      <c r="T25" s="3"/>
      <c r="U25" s="4"/>
      <c r="V25" s="3"/>
      <c r="AB25" s="4"/>
      <c r="AC25" s="3"/>
      <c r="AF25" s="4"/>
      <c r="AG25" s="3"/>
    </row>
    <row r="26" spans="1:37" ht="25.5" customHeight="1" thickBot="1">
      <c r="A26" s="62"/>
      <c r="B26" s="68"/>
      <c r="C26" s="66"/>
      <c r="D26" s="66"/>
      <c r="E26" s="68"/>
      <c r="S26" s="4"/>
      <c r="T26" s="3"/>
      <c r="U26" s="4"/>
      <c r="V26" s="3"/>
      <c r="AB26" s="4"/>
      <c r="AC26" s="3"/>
      <c r="AF26" s="4"/>
      <c r="AG26" s="3"/>
    </row>
    <row r="27" spans="1:37">
      <c r="A27" s="15" t="s">
        <v>19</v>
      </c>
      <c r="B27" s="32">
        <v>2320278</v>
      </c>
      <c r="C27" s="33">
        <f t="shared" ref="C27:C43" si="12">B6+E6+H6+K6+N6+Q6+T6+W6+Z6+AC6+AF6+AI6</f>
        <v>3439752</v>
      </c>
      <c r="D27" s="33">
        <f t="shared" ref="D27:D43" si="13">C6+F6+I6+L6+O6+R6+U6+X6+AA6+AD6+AG6+AJ6</f>
        <v>0</v>
      </c>
      <c r="E27" s="34">
        <f>B27+C27-D27</f>
        <v>5760030</v>
      </c>
      <c r="H27" s="2"/>
      <c r="L27" s="1"/>
      <c r="M27" s="29"/>
      <c r="O27" s="30"/>
      <c r="S27" s="4"/>
      <c r="T27" s="3"/>
      <c r="U27" s="4"/>
      <c r="V27" s="3"/>
      <c r="AB27" s="4"/>
      <c r="AC27" s="3"/>
      <c r="AF27" s="4"/>
      <c r="AG27" s="3"/>
    </row>
    <row r="28" spans="1:37">
      <c r="A28" s="26" t="s">
        <v>51</v>
      </c>
      <c r="B28" s="25">
        <v>0</v>
      </c>
      <c r="C28" s="27">
        <f t="shared" si="12"/>
        <v>732438</v>
      </c>
      <c r="D28" s="27">
        <f t="shared" si="13"/>
        <v>487000</v>
      </c>
      <c r="E28" s="35">
        <f t="shared" ref="E28:E29" si="14">B28+C28-D28</f>
        <v>245438</v>
      </c>
      <c r="H28" s="2"/>
      <c r="L28" s="1"/>
      <c r="M28" s="1"/>
      <c r="O28" s="30"/>
      <c r="S28" s="4"/>
      <c r="T28" s="3"/>
      <c r="U28" s="4"/>
      <c r="V28" s="3"/>
      <c r="AB28" s="4"/>
      <c r="AC28" s="3"/>
      <c r="AF28" s="4"/>
      <c r="AG28" s="3"/>
    </row>
    <row r="29" spans="1:37">
      <c r="A29" s="26" t="s">
        <v>52</v>
      </c>
      <c r="B29" s="25">
        <v>0</v>
      </c>
      <c r="C29" s="27">
        <f t="shared" si="12"/>
        <v>832040</v>
      </c>
      <c r="D29" s="27">
        <f t="shared" si="13"/>
        <v>0</v>
      </c>
      <c r="E29" s="35">
        <f t="shared" si="14"/>
        <v>832040</v>
      </c>
      <c r="H29" s="2"/>
      <c r="L29" s="1"/>
      <c r="M29" s="1"/>
      <c r="O29" s="30"/>
      <c r="S29" s="4"/>
      <c r="T29" s="3"/>
      <c r="U29" s="4"/>
      <c r="V29" s="3"/>
      <c r="AB29" s="4"/>
      <c r="AC29" s="3"/>
      <c r="AF29" s="4"/>
      <c r="AG29" s="3"/>
    </row>
    <row r="30" spans="1:37">
      <c r="A30" s="19" t="s">
        <v>20</v>
      </c>
      <c r="B30" s="25">
        <v>520000</v>
      </c>
      <c r="C30" s="27">
        <f t="shared" si="12"/>
        <v>0</v>
      </c>
      <c r="D30" s="27">
        <f t="shared" si="13"/>
        <v>0</v>
      </c>
      <c r="E30" s="35">
        <f t="shared" ref="E30:E43" si="15">B30+C30-D30</f>
        <v>520000</v>
      </c>
      <c r="H30" s="2"/>
      <c r="L30" s="6"/>
      <c r="M30" s="1"/>
      <c r="O30" s="30"/>
      <c r="S30" s="4"/>
      <c r="T30" s="3"/>
      <c r="U30" s="4"/>
      <c r="V30" s="3"/>
      <c r="AB30" s="4"/>
      <c r="AC30" s="3"/>
      <c r="AF30" s="4"/>
      <c r="AG30" s="3"/>
    </row>
    <row r="31" spans="1:37">
      <c r="A31" s="19" t="s">
        <v>21</v>
      </c>
      <c r="B31" s="25">
        <v>66208</v>
      </c>
      <c r="C31" s="27">
        <f t="shared" si="12"/>
        <v>261660</v>
      </c>
      <c r="D31" s="27">
        <f t="shared" si="13"/>
        <v>0</v>
      </c>
      <c r="E31" s="35">
        <f t="shared" si="15"/>
        <v>327868</v>
      </c>
      <c r="H31" s="2"/>
      <c r="L31" s="1"/>
      <c r="M31" s="29"/>
      <c r="O31" s="30"/>
      <c r="S31" s="4"/>
      <c r="T31" s="3"/>
      <c r="U31" s="4"/>
      <c r="V31" s="3"/>
      <c r="AB31" s="4"/>
      <c r="AC31" s="3"/>
      <c r="AF31" s="4"/>
      <c r="AG31" s="3"/>
    </row>
    <row r="32" spans="1:37">
      <c r="A32" s="19" t="s">
        <v>22</v>
      </c>
      <c r="B32" s="25">
        <v>168157</v>
      </c>
      <c r="C32" s="27">
        <f t="shared" si="12"/>
        <v>171925</v>
      </c>
      <c r="D32" s="27">
        <f t="shared" si="13"/>
        <v>0</v>
      </c>
      <c r="E32" s="35">
        <f t="shared" si="15"/>
        <v>340082</v>
      </c>
      <c r="H32" s="2"/>
      <c r="L32" s="1"/>
      <c r="M32" s="29"/>
      <c r="O32" s="30"/>
      <c r="S32" s="4"/>
      <c r="T32" s="3"/>
      <c r="U32" s="4"/>
      <c r="V32" s="3"/>
      <c r="AB32" s="4"/>
      <c r="AC32" s="3"/>
      <c r="AF32" s="4"/>
      <c r="AG32" s="3"/>
    </row>
    <row r="33" spans="1:33">
      <c r="A33" s="19" t="s">
        <v>23</v>
      </c>
      <c r="B33" s="25">
        <v>24000</v>
      </c>
      <c r="C33" s="27">
        <f t="shared" si="12"/>
        <v>65676</v>
      </c>
      <c r="D33" s="27">
        <f t="shared" si="13"/>
        <v>0</v>
      </c>
      <c r="E33" s="35">
        <f t="shared" si="15"/>
        <v>89676</v>
      </c>
      <c r="H33" s="2"/>
      <c r="L33" s="1"/>
      <c r="M33" s="29"/>
      <c r="O33" s="30"/>
      <c r="S33" s="4"/>
      <c r="T33" s="3"/>
      <c r="U33" s="4"/>
      <c r="V33" s="3"/>
      <c r="AB33" s="4"/>
      <c r="AC33" s="3"/>
      <c r="AF33" s="4"/>
      <c r="AG33" s="3"/>
    </row>
    <row r="34" spans="1:33">
      <c r="A34" s="19" t="s">
        <v>24</v>
      </c>
      <c r="B34" s="25">
        <v>2169264</v>
      </c>
      <c r="C34" s="27">
        <f t="shared" si="12"/>
        <v>2568773</v>
      </c>
      <c r="D34" s="27">
        <f t="shared" si="13"/>
        <v>0</v>
      </c>
      <c r="E34" s="35">
        <f t="shared" si="15"/>
        <v>4738037</v>
      </c>
      <c r="H34" s="2"/>
      <c r="L34" s="1"/>
      <c r="M34" s="29"/>
      <c r="O34" s="30"/>
      <c r="S34" s="4"/>
      <c r="T34" s="3"/>
      <c r="U34" s="4"/>
      <c r="V34" s="3"/>
      <c r="AB34" s="4"/>
      <c r="AC34" s="3"/>
      <c r="AF34" s="4"/>
      <c r="AG34" s="3"/>
    </row>
    <row r="35" spans="1:33">
      <c r="A35" s="19" t="s">
        <v>25</v>
      </c>
      <c r="B35" s="25">
        <v>85608</v>
      </c>
      <c r="C35" s="27">
        <f t="shared" si="12"/>
        <v>0</v>
      </c>
      <c r="D35" s="27">
        <f t="shared" si="13"/>
        <v>0</v>
      </c>
      <c r="E35" s="35">
        <f t="shared" si="15"/>
        <v>85608</v>
      </c>
      <c r="H35" s="2"/>
      <c r="L35" s="6"/>
      <c r="M35" s="29"/>
      <c r="O35" s="30"/>
      <c r="U35" s="4"/>
      <c r="V35" s="3"/>
      <c r="AB35" s="4"/>
      <c r="AC35" s="3"/>
    </row>
    <row r="36" spans="1:33">
      <c r="A36" s="19" t="s">
        <v>26</v>
      </c>
      <c r="B36" s="25">
        <v>-776205.4</v>
      </c>
      <c r="C36" s="27">
        <f t="shared" si="12"/>
        <v>0</v>
      </c>
      <c r="D36" s="27">
        <f t="shared" si="13"/>
        <v>0</v>
      </c>
      <c r="E36" s="35">
        <f t="shared" si="15"/>
        <v>-776205.4</v>
      </c>
      <c r="H36" s="2"/>
      <c r="L36" s="6"/>
      <c r="M36" s="5"/>
      <c r="O36" s="30"/>
      <c r="AA36" s="4"/>
      <c r="AB36" s="3"/>
    </row>
    <row r="37" spans="1:33">
      <c r="A37" s="19" t="s">
        <v>27</v>
      </c>
      <c r="B37" s="25">
        <v>-68335</v>
      </c>
      <c r="C37" s="27">
        <f t="shared" si="12"/>
        <v>0</v>
      </c>
      <c r="D37" s="27">
        <f t="shared" si="13"/>
        <v>0</v>
      </c>
      <c r="E37" s="35">
        <f t="shared" si="15"/>
        <v>-68335</v>
      </c>
      <c r="H37" s="2"/>
      <c r="L37" s="6"/>
      <c r="M37" s="5"/>
      <c r="O37" s="30"/>
    </row>
    <row r="38" spans="1:33">
      <c r="A38" s="19" t="s">
        <v>28</v>
      </c>
      <c r="B38" s="25">
        <v>-90400</v>
      </c>
      <c r="C38" s="27">
        <f t="shared" si="12"/>
        <v>0</v>
      </c>
      <c r="D38" s="27">
        <f t="shared" si="13"/>
        <v>0</v>
      </c>
      <c r="E38" s="35">
        <f t="shared" si="15"/>
        <v>-90400</v>
      </c>
      <c r="H38" s="2"/>
      <c r="L38" s="6"/>
      <c r="M38" s="5"/>
      <c r="O38" s="30"/>
    </row>
    <row r="39" spans="1:33">
      <c r="A39" s="19" t="s">
        <v>29</v>
      </c>
      <c r="B39" s="25">
        <v>-16554</v>
      </c>
      <c r="C39" s="27">
        <f t="shared" si="12"/>
        <v>0</v>
      </c>
      <c r="D39" s="27">
        <f t="shared" si="13"/>
        <v>0</v>
      </c>
      <c r="E39" s="35">
        <f t="shared" si="15"/>
        <v>-16554</v>
      </c>
      <c r="H39" s="2"/>
      <c r="L39" s="6"/>
      <c r="M39" s="5"/>
      <c r="O39" s="30"/>
    </row>
    <row r="40" spans="1:33">
      <c r="A40" s="19" t="s">
        <v>30</v>
      </c>
      <c r="B40" s="25">
        <v>961735</v>
      </c>
      <c r="C40" s="27">
        <f t="shared" si="12"/>
        <v>965448</v>
      </c>
      <c r="D40" s="27">
        <f t="shared" si="13"/>
        <v>0</v>
      </c>
      <c r="E40" s="35">
        <f t="shared" si="15"/>
        <v>1927183</v>
      </c>
      <c r="H40" s="2"/>
      <c r="L40" s="1"/>
      <c r="M40" s="1"/>
      <c r="O40" s="30"/>
    </row>
    <row r="41" spans="1:33">
      <c r="A41" s="19" t="s">
        <v>31</v>
      </c>
      <c r="B41" s="25">
        <v>1375552</v>
      </c>
      <c r="C41" s="27">
        <f t="shared" si="12"/>
        <v>1032843</v>
      </c>
      <c r="D41" s="27">
        <f t="shared" si="13"/>
        <v>877800</v>
      </c>
      <c r="E41" s="35">
        <f t="shared" si="15"/>
        <v>1530595</v>
      </c>
      <c r="H41" s="2"/>
      <c r="L41" s="1"/>
      <c r="M41" s="1"/>
      <c r="O41" s="30"/>
    </row>
    <row r="42" spans="1:33">
      <c r="A42" s="19" t="s">
        <v>32</v>
      </c>
      <c r="B42" s="25">
        <v>756266</v>
      </c>
      <c r="C42" s="27">
        <f t="shared" si="12"/>
        <v>467933</v>
      </c>
      <c r="D42" s="27">
        <f t="shared" si="13"/>
        <v>0</v>
      </c>
      <c r="E42" s="35">
        <f t="shared" si="15"/>
        <v>1224199</v>
      </c>
      <c r="H42" s="2"/>
      <c r="L42" s="1"/>
      <c r="M42" s="29"/>
      <c r="O42" s="30"/>
    </row>
    <row r="43" spans="1:33" ht="15.75" thickBot="1">
      <c r="A43" s="21" t="s">
        <v>33</v>
      </c>
      <c r="B43" s="36">
        <v>-54985</v>
      </c>
      <c r="C43" s="37">
        <f t="shared" si="12"/>
        <v>0</v>
      </c>
      <c r="D43" s="37">
        <f t="shared" si="13"/>
        <v>0</v>
      </c>
      <c r="E43" s="38">
        <f t="shared" si="15"/>
        <v>-54985</v>
      </c>
      <c r="H43" s="2"/>
      <c r="L43" s="6"/>
      <c r="M43" s="5"/>
      <c r="O43" s="30"/>
    </row>
  </sheetData>
  <mergeCells count="19">
    <mergeCell ref="A25:A26"/>
    <mergeCell ref="B25:B26"/>
    <mergeCell ref="C25:C26"/>
    <mergeCell ref="D25:D26"/>
    <mergeCell ref="E25:E26"/>
    <mergeCell ref="B3:AK3"/>
    <mergeCell ref="A4:A5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7B70E-B8C2-4B0E-B05C-1C20D830C73A}">
  <dimension ref="A2:AK50"/>
  <sheetViews>
    <sheetView workbookViewId="0">
      <selection activeCell="B4" sqref="B4:D4"/>
    </sheetView>
  </sheetViews>
  <sheetFormatPr defaultColWidth="11.42578125" defaultRowHeight="15"/>
  <cols>
    <col min="1" max="1" width="55.5703125" customWidth="1"/>
    <col min="2" max="2" width="14.28515625" bestFit="1" customWidth="1"/>
    <col min="3" max="3" width="16.140625" customWidth="1"/>
    <col min="4" max="4" width="14.28515625" bestFit="1" customWidth="1"/>
    <col min="5" max="5" width="16" bestFit="1" customWidth="1"/>
    <col min="7" max="7" width="14.85546875" customWidth="1"/>
    <col min="8" max="8" width="13.42578125" bestFit="1" customWidth="1"/>
    <col min="10" max="10" width="12.42578125" bestFit="1" customWidth="1"/>
    <col min="11" max="11" width="13.42578125" bestFit="1" customWidth="1"/>
    <col min="12" max="12" width="13.85546875" bestFit="1" customWidth="1"/>
    <col min="13" max="13" width="15" bestFit="1" customWidth="1"/>
  </cols>
  <sheetData>
    <row r="2" spans="1:37" ht="15.75" thickBot="1">
      <c r="D2" s="13"/>
      <c r="E2" s="13"/>
      <c r="F2" s="13"/>
    </row>
    <row r="3" spans="1:37" ht="34.5" thickBot="1">
      <c r="B3" s="69" t="s">
        <v>53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1"/>
    </row>
    <row r="4" spans="1:37" ht="15.75" thickBot="1">
      <c r="A4" s="61" t="s">
        <v>1</v>
      </c>
      <c r="B4" s="63" t="s">
        <v>2</v>
      </c>
      <c r="C4" s="63"/>
      <c r="D4" s="64"/>
      <c r="E4" s="72" t="s">
        <v>3</v>
      </c>
      <c r="F4" s="63"/>
      <c r="G4" s="64"/>
      <c r="H4" s="72" t="s">
        <v>4</v>
      </c>
      <c r="I4" s="63"/>
      <c r="J4" s="64"/>
      <c r="K4" s="72" t="s">
        <v>5</v>
      </c>
      <c r="L4" s="63"/>
      <c r="M4" s="64"/>
      <c r="N4" s="72" t="s">
        <v>6</v>
      </c>
      <c r="O4" s="63"/>
      <c r="P4" s="64"/>
      <c r="Q4" s="72" t="s">
        <v>7</v>
      </c>
      <c r="R4" s="63"/>
      <c r="S4" s="64"/>
      <c r="T4" s="72" t="s">
        <v>8</v>
      </c>
      <c r="U4" s="63"/>
      <c r="V4" s="64"/>
      <c r="W4" s="72" t="s">
        <v>9</v>
      </c>
      <c r="X4" s="63"/>
      <c r="Y4" s="64"/>
      <c r="Z4" s="72" t="s">
        <v>10</v>
      </c>
      <c r="AA4" s="63"/>
      <c r="AB4" s="64"/>
      <c r="AC4" s="72" t="s">
        <v>11</v>
      </c>
      <c r="AD4" s="63"/>
      <c r="AE4" s="64"/>
      <c r="AF4" s="63" t="s">
        <v>12</v>
      </c>
      <c r="AG4" s="63"/>
      <c r="AH4" s="63"/>
      <c r="AI4" s="72" t="s">
        <v>13</v>
      </c>
      <c r="AJ4" s="63"/>
      <c r="AK4" s="64"/>
    </row>
    <row r="5" spans="1:37" ht="15.75" thickBot="1">
      <c r="A5" s="62"/>
      <c r="B5" s="14" t="s">
        <v>14</v>
      </c>
      <c r="C5" s="12" t="s">
        <v>15</v>
      </c>
      <c r="D5" s="12" t="s">
        <v>16</v>
      </c>
      <c r="E5" s="12" t="s">
        <v>14</v>
      </c>
      <c r="F5" s="12" t="s">
        <v>15</v>
      </c>
      <c r="G5" s="12" t="s">
        <v>16</v>
      </c>
      <c r="H5" s="12" t="s">
        <v>14</v>
      </c>
      <c r="I5" s="12" t="s">
        <v>15</v>
      </c>
      <c r="J5" s="12" t="s">
        <v>16</v>
      </c>
      <c r="K5" s="12" t="s">
        <v>14</v>
      </c>
      <c r="L5" s="12" t="s">
        <v>15</v>
      </c>
      <c r="M5" s="12" t="s">
        <v>16</v>
      </c>
      <c r="N5" s="12" t="s">
        <v>14</v>
      </c>
      <c r="O5" s="12" t="s">
        <v>15</v>
      </c>
      <c r="P5" s="12" t="s">
        <v>16</v>
      </c>
      <c r="Q5" s="12" t="s">
        <v>14</v>
      </c>
      <c r="R5" s="12" t="s">
        <v>15</v>
      </c>
      <c r="S5" s="12" t="s">
        <v>16</v>
      </c>
      <c r="T5" s="12" t="s">
        <v>14</v>
      </c>
      <c r="U5" s="12" t="s">
        <v>15</v>
      </c>
      <c r="V5" s="12" t="s">
        <v>16</v>
      </c>
      <c r="W5" s="12" t="s">
        <v>14</v>
      </c>
      <c r="X5" s="12" t="s">
        <v>15</v>
      </c>
      <c r="Y5" s="12" t="s">
        <v>16</v>
      </c>
      <c r="Z5" s="12" t="s">
        <v>14</v>
      </c>
      <c r="AA5" s="12" t="s">
        <v>15</v>
      </c>
      <c r="AB5" s="12" t="s">
        <v>16</v>
      </c>
      <c r="AC5" s="12" t="s">
        <v>14</v>
      </c>
      <c r="AD5" s="12" t="s">
        <v>15</v>
      </c>
      <c r="AE5" s="12" t="s">
        <v>16</v>
      </c>
      <c r="AF5" s="12" t="s">
        <v>14</v>
      </c>
      <c r="AG5" s="12" t="s">
        <v>15</v>
      </c>
      <c r="AH5" s="12" t="s">
        <v>16</v>
      </c>
      <c r="AI5" s="12" t="s">
        <v>14</v>
      </c>
      <c r="AJ5" s="12" t="s">
        <v>15</v>
      </c>
      <c r="AK5" s="12" t="s">
        <v>16</v>
      </c>
    </row>
    <row r="6" spans="1:37">
      <c r="A6" s="15" t="s">
        <v>39</v>
      </c>
      <c r="B6" s="9">
        <v>302756</v>
      </c>
      <c r="C6" s="9">
        <v>0</v>
      </c>
      <c r="D6" s="9">
        <f>B6-C6</f>
        <v>302756</v>
      </c>
      <c r="E6" s="9">
        <v>302756</v>
      </c>
      <c r="F6" s="9">
        <v>0</v>
      </c>
      <c r="G6" s="9">
        <f>E6-F6</f>
        <v>302756</v>
      </c>
      <c r="H6" s="9">
        <v>302756</v>
      </c>
      <c r="I6" s="9">
        <v>0</v>
      </c>
      <c r="J6" s="9">
        <f>H6-I6</f>
        <v>302756</v>
      </c>
      <c r="K6" s="9">
        <v>302756</v>
      </c>
      <c r="L6" s="9">
        <v>0</v>
      </c>
      <c r="M6" s="9">
        <f>K6-L6</f>
        <v>302756</v>
      </c>
      <c r="N6" s="9">
        <v>302756</v>
      </c>
      <c r="O6" s="9">
        <v>0</v>
      </c>
      <c r="P6" s="9">
        <f>N6-O6</f>
        <v>302756</v>
      </c>
      <c r="Q6" s="9">
        <v>302756</v>
      </c>
      <c r="R6" s="9">
        <v>0</v>
      </c>
      <c r="S6" s="9">
        <f>Q6-R6</f>
        <v>302756</v>
      </c>
      <c r="T6" s="9">
        <v>302756</v>
      </c>
      <c r="U6" s="9">
        <v>0</v>
      </c>
      <c r="V6" s="9">
        <f>T6-U6</f>
        <v>302756</v>
      </c>
      <c r="W6" s="9">
        <v>302756</v>
      </c>
      <c r="X6" s="9">
        <v>0</v>
      </c>
      <c r="Y6" s="9">
        <f>W6-X6</f>
        <v>302756</v>
      </c>
      <c r="Z6" s="9">
        <v>302756</v>
      </c>
      <c r="AA6" s="9">
        <v>0</v>
      </c>
      <c r="AB6" s="9">
        <f>Z6-AA6</f>
        <v>302756</v>
      </c>
      <c r="AC6" s="9">
        <v>302756</v>
      </c>
      <c r="AD6" s="9">
        <v>0</v>
      </c>
      <c r="AE6" s="9">
        <f>AC6-AD6</f>
        <v>302756</v>
      </c>
      <c r="AF6" s="9">
        <v>302756</v>
      </c>
      <c r="AG6" s="9">
        <v>0</v>
      </c>
      <c r="AH6" s="9">
        <f>AF6-AG6</f>
        <v>302756</v>
      </c>
      <c r="AI6" s="9">
        <v>302756</v>
      </c>
      <c r="AJ6" s="9">
        <v>0</v>
      </c>
      <c r="AK6" s="9">
        <f>AI6-AJ6</f>
        <v>302756</v>
      </c>
    </row>
    <row r="7" spans="1:37">
      <c r="A7" s="26" t="s">
        <v>54</v>
      </c>
      <c r="B7" s="9">
        <v>0</v>
      </c>
      <c r="C7" s="9">
        <v>91490</v>
      </c>
      <c r="D7" s="9">
        <f t="shared" ref="D7:D21" si="0">B7-C7</f>
        <v>-91490</v>
      </c>
      <c r="E7" s="9">
        <v>0</v>
      </c>
      <c r="F7" s="9">
        <v>91490</v>
      </c>
      <c r="G7" s="9">
        <f t="shared" ref="G7:G21" si="1">E7-F7</f>
        <v>-91490</v>
      </c>
      <c r="H7" s="9">
        <v>0</v>
      </c>
      <c r="I7" s="9">
        <v>62458</v>
      </c>
      <c r="J7" s="9">
        <f t="shared" ref="J7:J21" si="2">H7-I7</f>
        <v>-62458</v>
      </c>
      <c r="K7" s="9">
        <v>0</v>
      </c>
      <c r="L7" s="9">
        <v>0</v>
      </c>
      <c r="M7" s="9">
        <f t="shared" ref="M7:M21" si="3">K7-L7</f>
        <v>0</v>
      </c>
      <c r="N7" s="9">
        <v>0</v>
      </c>
      <c r="O7" s="9">
        <v>0</v>
      </c>
      <c r="P7" s="9">
        <f t="shared" ref="P7:P21" si="4">N7-O7</f>
        <v>0</v>
      </c>
      <c r="Q7" s="9">
        <v>0</v>
      </c>
      <c r="R7" s="9">
        <v>0</v>
      </c>
      <c r="S7" s="9">
        <f t="shared" ref="S7:S21" si="5">Q7-R7</f>
        <v>0</v>
      </c>
      <c r="T7" s="9">
        <v>0</v>
      </c>
      <c r="U7" s="9">
        <v>0</v>
      </c>
      <c r="V7" s="9">
        <f t="shared" ref="V7:V21" si="6">T7-U7</f>
        <v>0</v>
      </c>
      <c r="W7" s="9">
        <v>0</v>
      </c>
      <c r="X7" s="9">
        <v>0</v>
      </c>
      <c r="Y7" s="9">
        <f t="shared" ref="Y7:Y21" si="7">W7-X7</f>
        <v>0</v>
      </c>
      <c r="Z7" s="9">
        <v>0</v>
      </c>
      <c r="AA7" s="9">
        <v>0</v>
      </c>
      <c r="AB7" s="9">
        <f t="shared" ref="AB7:AB21" si="8">Z7-AA7</f>
        <v>0</v>
      </c>
      <c r="AC7" s="9">
        <v>0</v>
      </c>
      <c r="AD7" s="9">
        <v>0</v>
      </c>
      <c r="AE7" s="9">
        <f t="shared" ref="AE7:AE21" si="9">AC7-AD7</f>
        <v>0</v>
      </c>
      <c r="AF7" s="9">
        <v>0</v>
      </c>
      <c r="AG7" s="9">
        <v>0</v>
      </c>
      <c r="AH7" s="9">
        <f t="shared" ref="AH7:AH21" si="10">AF7-AG7</f>
        <v>0</v>
      </c>
      <c r="AI7" s="9">
        <v>2172621</v>
      </c>
      <c r="AJ7" s="9">
        <v>0</v>
      </c>
      <c r="AK7" s="9">
        <f t="shared" ref="AK7:AK25" si="11">AI7-AJ7</f>
        <v>2172621</v>
      </c>
    </row>
    <row r="8" spans="1:37">
      <c r="A8" s="26" t="s">
        <v>41</v>
      </c>
      <c r="B8" s="9">
        <v>0</v>
      </c>
      <c r="C8" s="9">
        <v>121756</v>
      </c>
      <c r="D8" s="9">
        <f t="shared" si="0"/>
        <v>-121756</v>
      </c>
      <c r="E8" s="9">
        <v>0</v>
      </c>
      <c r="F8" s="9">
        <v>121756</v>
      </c>
      <c r="G8" s="9">
        <f t="shared" si="1"/>
        <v>-121756</v>
      </c>
      <c r="H8" s="9">
        <v>0</v>
      </c>
      <c r="I8" s="9">
        <v>121756</v>
      </c>
      <c r="J8" s="9">
        <f t="shared" si="2"/>
        <v>-121756</v>
      </c>
      <c r="K8" s="9">
        <v>0</v>
      </c>
      <c r="L8" s="9">
        <v>121756</v>
      </c>
      <c r="M8" s="9">
        <f t="shared" si="3"/>
        <v>-121756</v>
      </c>
      <c r="N8" s="9">
        <v>0</v>
      </c>
      <c r="O8" s="9">
        <v>121756</v>
      </c>
      <c r="P8" s="9">
        <f t="shared" si="4"/>
        <v>-121756</v>
      </c>
      <c r="Q8" s="9">
        <v>0</v>
      </c>
      <c r="R8" s="9">
        <v>121756</v>
      </c>
      <c r="S8" s="9">
        <f t="shared" si="5"/>
        <v>-121756</v>
      </c>
      <c r="T8" s="9">
        <v>222515</v>
      </c>
      <c r="U8" s="9">
        <v>121756</v>
      </c>
      <c r="V8" s="9">
        <f t="shared" si="6"/>
        <v>100759</v>
      </c>
      <c r="W8" s="9">
        <v>1295087</v>
      </c>
      <c r="X8" s="9">
        <v>128153</v>
      </c>
      <c r="Y8" s="9">
        <f t="shared" si="7"/>
        <v>1166934</v>
      </c>
      <c r="Z8" s="9">
        <v>0</v>
      </c>
      <c r="AA8" s="9">
        <v>128153</v>
      </c>
      <c r="AB8" s="9">
        <f t="shared" si="8"/>
        <v>-128153</v>
      </c>
      <c r="AC8" s="9">
        <v>0</v>
      </c>
      <c r="AD8" s="9">
        <v>128153</v>
      </c>
      <c r="AE8" s="9">
        <f t="shared" si="9"/>
        <v>-128153</v>
      </c>
      <c r="AF8" s="9">
        <v>0</v>
      </c>
      <c r="AG8" s="9">
        <v>128153</v>
      </c>
      <c r="AH8" s="9">
        <f t="shared" si="10"/>
        <v>-128153</v>
      </c>
      <c r="AI8" s="9">
        <v>1693469</v>
      </c>
      <c r="AJ8" s="9">
        <v>128153</v>
      </c>
      <c r="AK8" s="9">
        <f t="shared" si="11"/>
        <v>1565316</v>
      </c>
    </row>
    <row r="9" spans="1:37">
      <c r="A9" s="19" t="s">
        <v>20</v>
      </c>
      <c r="B9" s="9">
        <v>0</v>
      </c>
      <c r="C9" s="9">
        <v>0</v>
      </c>
      <c r="D9" s="9">
        <f t="shared" si="0"/>
        <v>0</v>
      </c>
      <c r="E9" s="9">
        <v>0</v>
      </c>
      <c r="F9" s="9">
        <v>0</v>
      </c>
      <c r="G9" s="9">
        <f t="shared" si="1"/>
        <v>0</v>
      </c>
      <c r="H9" s="9">
        <v>0</v>
      </c>
      <c r="I9" s="9"/>
      <c r="J9" s="9">
        <f t="shared" si="2"/>
        <v>0</v>
      </c>
      <c r="K9" s="9">
        <v>0</v>
      </c>
      <c r="L9" s="9">
        <v>0</v>
      </c>
      <c r="M9" s="9">
        <f t="shared" si="3"/>
        <v>0</v>
      </c>
      <c r="N9" s="9">
        <v>0</v>
      </c>
      <c r="O9" s="9">
        <v>0</v>
      </c>
      <c r="P9" s="9">
        <f t="shared" si="4"/>
        <v>0</v>
      </c>
      <c r="Q9" s="9">
        <v>0</v>
      </c>
      <c r="R9" s="9">
        <v>0</v>
      </c>
      <c r="S9" s="9">
        <f t="shared" si="5"/>
        <v>0</v>
      </c>
      <c r="T9" s="9">
        <v>0</v>
      </c>
      <c r="U9" s="9">
        <v>520000</v>
      </c>
      <c r="V9" s="9">
        <f t="shared" si="6"/>
        <v>-520000</v>
      </c>
      <c r="W9" s="9">
        <v>0</v>
      </c>
      <c r="X9" s="9">
        <v>0</v>
      </c>
      <c r="Y9" s="9">
        <f t="shared" si="7"/>
        <v>0</v>
      </c>
      <c r="Z9" s="9">
        <v>0</v>
      </c>
      <c r="AA9" s="9">
        <v>0</v>
      </c>
      <c r="AB9" s="9">
        <f t="shared" si="8"/>
        <v>0</v>
      </c>
      <c r="AC9" s="9">
        <v>0</v>
      </c>
      <c r="AD9" s="9">
        <v>0</v>
      </c>
      <c r="AE9" s="9">
        <f t="shared" si="9"/>
        <v>0</v>
      </c>
      <c r="AF9" s="9">
        <v>0</v>
      </c>
      <c r="AG9" s="9">
        <v>0</v>
      </c>
      <c r="AH9" s="9">
        <f t="shared" si="10"/>
        <v>0</v>
      </c>
      <c r="AI9" s="9">
        <v>0</v>
      </c>
      <c r="AJ9" s="9">
        <v>0</v>
      </c>
      <c r="AK9" s="9">
        <f t="shared" si="11"/>
        <v>0</v>
      </c>
    </row>
    <row r="10" spans="1:37">
      <c r="A10" s="19" t="s">
        <v>55</v>
      </c>
      <c r="B10" s="9">
        <v>24000</v>
      </c>
      <c r="C10" s="9">
        <v>0</v>
      </c>
      <c r="D10" s="9">
        <f t="shared" si="0"/>
        <v>24000</v>
      </c>
      <c r="E10" s="9">
        <v>24000</v>
      </c>
      <c r="F10" s="9">
        <v>0</v>
      </c>
      <c r="G10" s="9">
        <f t="shared" si="1"/>
        <v>24000</v>
      </c>
      <c r="H10" s="9">
        <v>24000</v>
      </c>
      <c r="I10" s="9">
        <v>0</v>
      </c>
      <c r="J10" s="9">
        <f t="shared" si="2"/>
        <v>24000</v>
      </c>
      <c r="K10" s="9">
        <v>124000</v>
      </c>
      <c r="L10" s="9">
        <v>0</v>
      </c>
      <c r="M10" s="9">
        <f t="shared" si="3"/>
        <v>124000</v>
      </c>
      <c r="N10" s="9">
        <v>124000</v>
      </c>
      <c r="O10" s="9">
        <v>0</v>
      </c>
      <c r="P10" s="9">
        <f t="shared" si="4"/>
        <v>124000</v>
      </c>
      <c r="Q10" s="9">
        <v>24000</v>
      </c>
      <c r="R10" s="9">
        <v>0</v>
      </c>
      <c r="S10" s="9">
        <f t="shared" si="5"/>
        <v>24000</v>
      </c>
      <c r="T10" s="9">
        <v>24000</v>
      </c>
      <c r="U10" s="9">
        <v>0</v>
      </c>
      <c r="V10" s="9">
        <f t="shared" si="6"/>
        <v>24000</v>
      </c>
      <c r="W10" s="9">
        <v>24000</v>
      </c>
      <c r="X10" s="9">
        <v>0</v>
      </c>
      <c r="Y10" s="9">
        <f t="shared" si="7"/>
        <v>24000</v>
      </c>
      <c r="Z10" s="9">
        <v>24000</v>
      </c>
      <c r="AA10" s="9">
        <v>0</v>
      </c>
      <c r="AB10" s="9">
        <f t="shared" si="8"/>
        <v>24000</v>
      </c>
      <c r="AC10" s="9">
        <v>24000</v>
      </c>
      <c r="AD10" s="9">
        <v>0</v>
      </c>
      <c r="AE10" s="9">
        <f t="shared" si="9"/>
        <v>24000</v>
      </c>
      <c r="AF10" s="9">
        <v>24000</v>
      </c>
      <c r="AG10" s="9">
        <v>0</v>
      </c>
      <c r="AH10" s="9">
        <f t="shared" si="10"/>
        <v>24000</v>
      </c>
      <c r="AI10" s="9">
        <v>24000</v>
      </c>
      <c r="AJ10" s="9">
        <v>0</v>
      </c>
      <c r="AK10" s="9">
        <f t="shared" si="11"/>
        <v>24000</v>
      </c>
    </row>
    <row r="11" spans="1:37">
      <c r="A11" s="19" t="s">
        <v>42</v>
      </c>
      <c r="B11" s="9">
        <v>0</v>
      </c>
      <c r="C11" s="9">
        <v>0</v>
      </c>
      <c r="D11" s="9">
        <f t="shared" si="0"/>
        <v>0</v>
      </c>
      <c r="E11" s="9">
        <v>0</v>
      </c>
      <c r="F11" s="9">
        <v>0</v>
      </c>
      <c r="G11" s="9">
        <f t="shared" si="1"/>
        <v>0</v>
      </c>
      <c r="H11" s="9">
        <v>0</v>
      </c>
      <c r="I11" s="9"/>
      <c r="J11" s="9">
        <f t="shared" si="2"/>
        <v>0</v>
      </c>
      <c r="K11" s="9">
        <v>0</v>
      </c>
      <c r="L11" s="9">
        <v>0</v>
      </c>
      <c r="M11" s="9">
        <f t="shared" si="3"/>
        <v>0</v>
      </c>
      <c r="N11" s="9">
        <v>0</v>
      </c>
      <c r="O11" s="9">
        <v>0</v>
      </c>
      <c r="P11" s="9">
        <f t="shared" si="4"/>
        <v>0</v>
      </c>
      <c r="Q11" s="9">
        <v>0</v>
      </c>
      <c r="R11" s="9">
        <v>0</v>
      </c>
      <c r="S11" s="9">
        <f t="shared" si="5"/>
        <v>0</v>
      </c>
      <c r="T11" s="9">
        <v>0</v>
      </c>
      <c r="U11" s="9">
        <v>0</v>
      </c>
      <c r="V11" s="9">
        <f t="shared" si="6"/>
        <v>0</v>
      </c>
      <c r="W11" s="9">
        <v>0</v>
      </c>
      <c r="X11" s="9">
        <v>0</v>
      </c>
      <c r="Y11" s="9">
        <f t="shared" si="7"/>
        <v>0</v>
      </c>
      <c r="Z11" s="9">
        <v>0</v>
      </c>
      <c r="AA11" s="9">
        <v>0</v>
      </c>
      <c r="AB11" s="9">
        <f t="shared" si="8"/>
        <v>0</v>
      </c>
      <c r="AC11" s="9">
        <v>0</v>
      </c>
      <c r="AD11" s="9">
        <v>0</v>
      </c>
      <c r="AE11" s="9">
        <f t="shared" si="9"/>
        <v>0</v>
      </c>
      <c r="AF11" s="9">
        <v>0</v>
      </c>
      <c r="AG11" s="9">
        <v>0</v>
      </c>
      <c r="AH11" s="9">
        <f t="shared" si="10"/>
        <v>0</v>
      </c>
      <c r="AI11" s="9">
        <v>0</v>
      </c>
      <c r="AJ11" s="9">
        <v>0</v>
      </c>
      <c r="AK11" s="9">
        <f t="shared" si="11"/>
        <v>0</v>
      </c>
    </row>
    <row r="12" spans="1:37">
      <c r="A12" s="19" t="s">
        <v>43</v>
      </c>
      <c r="B12" s="9">
        <v>19037</v>
      </c>
      <c r="C12" s="9">
        <v>0</v>
      </c>
      <c r="D12" s="9">
        <f t="shared" si="0"/>
        <v>19037</v>
      </c>
      <c r="E12" s="9">
        <v>19037</v>
      </c>
      <c r="F12" s="9">
        <v>0</v>
      </c>
      <c r="G12" s="9">
        <f t="shared" si="1"/>
        <v>19037</v>
      </c>
      <c r="H12" s="9">
        <v>19037</v>
      </c>
      <c r="I12" s="9">
        <v>0</v>
      </c>
      <c r="J12" s="9">
        <f t="shared" si="2"/>
        <v>19037</v>
      </c>
      <c r="K12" s="9">
        <v>19037</v>
      </c>
      <c r="L12" s="9">
        <v>0</v>
      </c>
      <c r="M12" s="9">
        <f t="shared" si="3"/>
        <v>19037</v>
      </c>
      <c r="N12" s="9">
        <v>19037</v>
      </c>
      <c r="O12" s="9">
        <v>0</v>
      </c>
      <c r="P12" s="9">
        <f t="shared" si="4"/>
        <v>19037</v>
      </c>
      <c r="Q12" s="9">
        <v>19037</v>
      </c>
      <c r="R12" s="9">
        <v>0</v>
      </c>
      <c r="S12" s="9">
        <f t="shared" si="5"/>
        <v>19037</v>
      </c>
      <c r="T12" s="9">
        <v>19037</v>
      </c>
      <c r="U12" s="9">
        <v>0</v>
      </c>
      <c r="V12" s="9">
        <f t="shared" si="6"/>
        <v>19037</v>
      </c>
      <c r="W12" s="9">
        <v>19037</v>
      </c>
      <c r="X12" s="9">
        <v>0</v>
      </c>
      <c r="Y12" s="9">
        <f t="shared" si="7"/>
        <v>19037</v>
      </c>
      <c r="Z12" s="9">
        <v>19037</v>
      </c>
      <c r="AA12" s="9">
        <v>0</v>
      </c>
      <c r="AB12" s="9">
        <f t="shared" si="8"/>
        <v>19037</v>
      </c>
      <c r="AC12" s="9">
        <v>19037</v>
      </c>
      <c r="AD12" s="9">
        <v>0</v>
      </c>
      <c r="AE12" s="9">
        <f t="shared" si="9"/>
        <v>19037</v>
      </c>
      <c r="AF12" s="9">
        <v>19037</v>
      </c>
      <c r="AG12" s="9">
        <v>0</v>
      </c>
      <c r="AH12" s="9">
        <f t="shared" si="10"/>
        <v>19037</v>
      </c>
      <c r="AI12" s="9">
        <v>19037</v>
      </c>
      <c r="AJ12" s="9">
        <v>0</v>
      </c>
      <c r="AK12" s="9">
        <f t="shared" si="11"/>
        <v>19037</v>
      </c>
    </row>
    <row r="13" spans="1:37" ht="15.75" customHeight="1">
      <c r="A13" s="19" t="s">
        <v>44</v>
      </c>
      <c r="B13" s="9">
        <v>5473</v>
      </c>
      <c r="C13" s="9">
        <v>0</v>
      </c>
      <c r="D13" s="9">
        <f t="shared" si="0"/>
        <v>5473</v>
      </c>
      <c r="E13" s="9">
        <v>5473</v>
      </c>
      <c r="F13" s="9">
        <v>0</v>
      </c>
      <c r="G13" s="9">
        <f t="shared" si="1"/>
        <v>5473</v>
      </c>
      <c r="H13" s="9">
        <v>5473</v>
      </c>
      <c r="I13" s="9">
        <v>0</v>
      </c>
      <c r="J13" s="9">
        <f t="shared" si="2"/>
        <v>5473</v>
      </c>
      <c r="K13" s="9">
        <v>5473</v>
      </c>
      <c r="L13" s="9">
        <v>0</v>
      </c>
      <c r="M13" s="9">
        <f t="shared" si="3"/>
        <v>5473</v>
      </c>
      <c r="N13" s="9">
        <v>5473</v>
      </c>
      <c r="O13" s="9">
        <v>0</v>
      </c>
      <c r="P13" s="9">
        <f t="shared" si="4"/>
        <v>5473</v>
      </c>
      <c r="Q13" s="9">
        <v>5473</v>
      </c>
      <c r="R13" s="9">
        <v>0</v>
      </c>
      <c r="S13" s="9">
        <f t="shared" si="5"/>
        <v>5473</v>
      </c>
      <c r="T13" s="9">
        <v>5473</v>
      </c>
      <c r="U13" s="9">
        <v>0</v>
      </c>
      <c r="V13" s="9">
        <f t="shared" si="6"/>
        <v>5473</v>
      </c>
      <c r="W13" s="9">
        <v>5473</v>
      </c>
      <c r="X13" s="9">
        <v>0</v>
      </c>
      <c r="Y13" s="9">
        <f t="shared" si="7"/>
        <v>5473</v>
      </c>
      <c r="Z13" s="9">
        <v>5473</v>
      </c>
      <c r="AA13" s="9">
        <v>0</v>
      </c>
      <c r="AB13" s="9">
        <f t="shared" si="8"/>
        <v>5473</v>
      </c>
      <c r="AC13" s="9">
        <v>5473</v>
      </c>
      <c r="AD13" s="9">
        <v>0</v>
      </c>
      <c r="AE13" s="9">
        <f t="shared" si="9"/>
        <v>5473</v>
      </c>
      <c r="AF13" s="9">
        <v>5473</v>
      </c>
      <c r="AG13" s="9">
        <v>0</v>
      </c>
      <c r="AH13" s="9">
        <f t="shared" si="10"/>
        <v>5473</v>
      </c>
      <c r="AI13" s="9">
        <v>5473</v>
      </c>
      <c r="AJ13" s="9">
        <v>78333</v>
      </c>
      <c r="AK13" s="9">
        <f t="shared" si="11"/>
        <v>-72860</v>
      </c>
    </row>
    <row r="14" spans="1:37">
      <c r="A14" s="8" t="s">
        <v>56</v>
      </c>
      <c r="B14" s="9">
        <v>241435</v>
      </c>
      <c r="C14" s="9">
        <v>0</v>
      </c>
      <c r="D14" s="9">
        <f t="shared" si="0"/>
        <v>241435</v>
      </c>
      <c r="E14" s="9">
        <v>241435</v>
      </c>
      <c r="F14" s="9">
        <v>0</v>
      </c>
      <c r="G14" s="9">
        <f t="shared" si="1"/>
        <v>241435</v>
      </c>
      <c r="H14" s="9">
        <v>241435</v>
      </c>
      <c r="I14" s="9">
        <v>0</v>
      </c>
      <c r="J14" s="9">
        <f t="shared" si="2"/>
        <v>241435</v>
      </c>
      <c r="K14" s="9">
        <v>241435</v>
      </c>
      <c r="L14" s="9">
        <v>0</v>
      </c>
      <c r="M14" s="9">
        <f t="shared" si="3"/>
        <v>241435</v>
      </c>
      <c r="N14" s="9">
        <v>241435</v>
      </c>
      <c r="O14" s="9">
        <v>0</v>
      </c>
      <c r="P14" s="9">
        <f t="shared" si="4"/>
        <v>241435</v>
      </c>
      <c r="Q14" s="9">
        <v>241435</v>
      </c>
      <c r="R14" s="9">
        <v>0</v>
      </c>
      <c r="S14" s="9">
        <f t="shared" si="5"/>
        <v>241435</v>
      </c>
      <c r="T14" s="9">
        <v>241435</v>
      </c>
      <c r="U14" s="9">
        <v>0</v>
      </c>
      <c r="V14" s="9">
        <f t="shared" si="6"/>
        <v>241435</v>
      </c>
      <c r="W14" s="9">
        <v>241435</v>
      </c>
      <c r="X14" s="9">
        <v>0</v>
      </c>
      <c r="Y14" s="9">
        <f t="shared" si="7"/>
        <v>241435</v>
      </c>
      <c r="Z14" s="9">
        <v>241435</v>
      </c>
      <c r="AA14" s="9">
        <v>0</v>
      </c>
      <c r="AB14" s="9">
        <f t="shared" si="8"/>
        <v>241435</v>
      </c>
      <c r="AC14" s="9">
        <v>241435</v>
      </c>
      <c r="AD14" s="9">
        <v>0</v>
      </c>
      <c r="AE14" s="9">
        <f t="shared" si="9"/>
        <v>241435</v>
      </c>
      <c r="AF14" s="9">
        <v>241435</v>
      </c>
      <c r="AG14" s="9">
        <v>0</v>
      </c>
      <c r="AH14" s="9">
        <f t="shared" si="10"/>
        <v>241435</v>
      </c>
      <c r="AI14" s="9">
        <v>241435</v>
      </c>
      <c r="AJ14" s="9">
        <v>724305</v>
      </c>
      <c r="AK14" s="9">
        <f t="shared" si="11"/>
        <v>-482870</v>
      </c>
    </row>
    <row r="15" spans="1:37">
      <c r="A15" s="19" t="s">
        <v>57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36965</v>
      </c>
      <c r="AD15" s="9">
        <v>0</v>
      </c>
      <c r="AE15" s="9">
        <v>36965</v>
      </c>
      <c r="AF15" s="9">
        <v>36965</v>
      </c>
      <c r="AG15" s="9">
        <v>41784</v>
      </c>
      <c r="AH15" s="9">
        <v>-4819</v>
      </c>
      <c r="AI15" s="9">
        <v>36965</v>
      </c>
      <c r="AJ15" s="9">
        <v>154719</v>
      </c>
      <c r="AK15" s="9">
        <f t="shared" si="11"/>
        <v>-117754</v>
      </c>
    </row>
    <row r="16" spans="1:37">
      <c r="A16" s="31" t="s">
        <v>58</v>
      </c>
      <c r="B16" s="10">
        <v>0</v>
      </c>
      <c r="C16" s="10">
        <v>0</v>
      </c>
      <c r="D16" s="9">
        <f t="shared" ref="D16" si="12">B16-C16</f>
        <v>0</v>
      </c>
      <c r="E16" s="10">
        <v>0</v>
      </c>
      <c r="F16" s="9">
        <v>0</v>
      </c>
      <c r="G16" s="9">
        <f t="shared" ref="G16" si="13">E16-F16</f>
        <v>0</v>
      </c>
      <c r="H16" s="10">
        <v>0</v>
      </c>
      <c r="I16" s="9">
        <v>0</v>
      </c>
      <c r="J16" s="9">
        <f t="shared" ref="J16" si="14">H16-I16</f>
        <v>0</v>
      </c>
      <c r="K16" s="10">
        <v>0</v>
      </c>
      <c r="L16" s="9">
        <v>0</v>
      </c>
      <c r="M16" s="9">
        <f t="shared" ref="M16" si="15">K16-L16</f>
        <v>0</v>
      </c>
      <c r="N16" s="10">
        <v>0</v>
      </c>
      <c r="O16" s="9">
        <v>0</v>
      </c>
      <c r="P16" s="9">
        <f t="shared" ref="P16" si="16">N16-O16</f>
        <v>0</v>
      </c>
      <c r="Q16" s="10">
        <v>0</v>
      </c>
      <c r="R16" s="9">
        <v>0</v>
      </c>
      <c r="S16" s="9">
        <f t="shared" ref="S16" si="17">Q16-R16</f>
        <v>0</v>
      </c>
      <c r="T16" s="10">
        <v>0</v>
      </c>
      <c r="U16" s="9">
        <v>0</v>
      </c>
      <c r="V16" s="9">
        <f t="shared" ref="V16" si="18">T16-U16</f>
        <v>0</v>
      </c>
      <c r="W16" s="10">
        <v>0</v>
      </c>
      <c r="X16" s="9">
        <v>0</v>
      </c>
      <c r="Y16" s="9">
        <f t="shared" ref="Y16" si="19">W16-X16</f>
        <v>0</v>
      </c>
      <c r="Z16" s="10">
        <v>0</v>
      </c>
      <c r="AA16" s="9">
        <v>0</v>
      </c>
      <c r="AB16" s="9">
        <f t="shared" ref="AB16" si="20">Z16-AA16</f>
        <v>0</v>
      </c>
      <c r="AC16" s="10">
        <v>866667</v>
      </c>
      <c r="AD16" s="9">
        <v>0</v>
      </c>
      <c r="AE16" s="9">
        <f t="shared" ref="AE16" si="21">AC16-AD16</f>
        <v>866667</v>
      </c>
      <c r="AF16" s="10">
        <v>1000000</v>
      </c>
      <c r="AG16" s="10">
        <v>866667</v>
      </c>
      <c r="AH16" s="9">
        <f t="shared" ref="AH16" si="22">AF16-AG16</f>
        <v>133333</v>
      </c>
      <c r="AI16" s="10">
        <v>1000000</v>
      </c>
      <c r="AJ16" s="10">
        <v>1223794</v>
      </c>
      <c r="AK16" s="9">
        <f t="shared" si="11"/>
        <v>-223794</v>
      </c>
    </row>
    <row r="17" spans="1:37">
      <c r="A17" s="19" t="s">
        <v>59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143000</v>
      </c>
      <c r="AD17" s="9">
        <v>0</v>
      </c>
      <c r="AE17" s="9">
        <v>143000</v>
      </c>
      <c r="AF17" s="9">
        <v>165000</v>
      </c>
      <c r="AG17" s="9">
        <v>143000</v>
      </c>
      <c r="AH17" s="9">
        <v>22000</v>
      </c>
      <c r="AI17" s="9">
        <v>165000</v>
      </c>
      <c r="AJ17" s="9">
        <v>261665</v>
      </c>
      <c r="AK17" s="9">
        <f t="shared" si="11"/>
        <v>-96665</v>
      </c>
    </row>
    <row r="18" spans="1:37">
      <c r="A18" s="19" t="s">
        <v>60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212000</v>
      </c>
      <c r="AD18" s="9">
        <v>0</v>
      </c>
      <c r="AE18" s="9">
        <v>212000</v>
      </c>
      <c r="AF18" s="9">
        <v>243916</v>
      </c>
      <c r="AG18" s="9">
        <v>212000</v>
      </c>
      <c r="AH18" s="9">
        <v>31916</v>
      </c>
      <c r="AI18" s="9">
        <v>243916</v>
      </c>
      <c r="AJ18" s="9">
        <v>397432</v>
      </c>
      <c r="AK18" s="9">
        <f t="shared" si="11"/>
        <v>-153516</v>
      </c>
    </row>
    <row r="19" spans="1:37">
      <c r="A19" s="19" t="s">
        <v>61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35000</v>
      </c>
      <c r="AD19" s="9">
        <v>0</v>
      </c>
      <c r="AE19" s="9">
        <v>35000</v>
      </c>
      <c r="AF19" s="9">
        <v>40000</v>
      </c>
      <c r="AG19" s="9">
        <v>35000</v>
      </c>
      <c r="AH19" s="9">
        <v>5000</v>
      </c>
      <c r="AI19" s="9">
        <v>40000</v>
      </c>
      <c r="AJ19" s="9">
        <v>63446</v>
      </c>
      <c r="AK19" s="9">
        <f t="shared" si="11"/>
        <v>-23446</v>
      </c>
    </row>
    <row r="20" spans="1:37">
      <c r="A20" s="19" t="s">
        <v>62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124000</v>
      </c>
      <c r="AG20" s="9"/>
      <c r="AH20" s="9"/>
      <c r="AI20" s="9">
        <v>0</v>
      </c>
      <c r="AJ20" s="9">
        <v>124000</v>
      </c>
      <c r="AK20" s="9">
        <f t="shared" si="11"/>
        <v>-124000</v>
      </c>
    </row>
    <row r="21" spans="1:37">
      <c r="A21" s="19" t="s">
        <v>63</v>
      </c>
      <c r="B21" s="9">
        <v>0</v>
      </c>
      <c r="C21" s="9">
        <v>0</v>
      </c>
      <c r="D21" s="9">
        <f t="shared" si="0"/>
        <v>0</v>
      </c>
      <c r="E21" s="9">
        <v>0</v>
      </c>
      <c r="F21" s="9">
        <v>0</v>
      </c>
      <c r="G21" s="9">
        <f t="shared" si="1"/>
        <v>0</v>
      </c>
      <c r="H21" s="9">
        <v>0</v>
      </c>
      <c r="I21" s="9"/>
      <c r="J21" s="9">
        <f t="shared" si="2"/>
        <v>0</v>
      </c>
      <c r="K21" s="9">
        <v>0</v>
      </c>
      <c r="L21" s="9">
        <v>0</v>
      </c>
      <c r="M21" s="9">
        <f t="shared" si="3"/>
        <v>0</v>
      </c>
      <c r="N21" s="9">
        <v>0</v>
      </c>
      <c r="O21" s="9">
        <v>0</v>
      </c>
      <c r="P21" s="9">
        <f t="shared" si="4"/>
        <v>0</v>
      </c>
      <c r="Q21" s="9">
        <v>0</v>
      </c>
      <c r="R21" s="9">
        <v>0</v>
      </c>
      <c r="S21" s="9">
        <f t="shared" si="5"/>
        <v>0</v>
      </c>
      <c r="T21" s="9">
        <v>520000</v>
      </c>
      <c r="U21" s="9">
        <v>0</v>
      </c>
      <c r="V21" s="9">
        <f t="shared" si="6"/>
        <v>520000</v>
      </c>
      <c r="W21" s="9">
        <v>0</v>
      </c>
      <c r="X21" s="9">
        <v>0</v>
      </c>
      <c r="Y21" s="9">
        <f t="shared" si="7"/>
        <v>0</v>
      </c>
      <c r="Z21" s="9">
        <v>0</v>
      </c>
      <c r="AA21" s="9">
        <v>0</v>
      </c>
      <c r="AB21" s="9">
        <f t="shared" si="8"/>
        <v>0</v>
      </c>
      <c r="AC21" s="9">
        <v>0</v>
      </c>
      <c r="AD21" s="9">
        <v>0</v>
      </c>
      <c r="AE21" s="9">
        <f t="shared" si="9"/>
        <v>0</v>
      </c>
      <c r="AF21" s="9">
        <v>0</v>
      </c>
      <c r="AG21" s="9">
        <v>0</v>
      </c>
      <c r="AH21" s="9">
        <f t="shared" si="10"/>
        <v>0</v>
      </c>
      <c r="AI21" s="9">
        <v>0</v>
      </c>
      <c r="AJ21" s="9">
        <v>0</v>
      </c>
      <c r="AK21" s="9">
        <f t="shared" si="11"/>
        <v>0</v>
      </c>
    </row>
    <row r="22" spans="1:37">
      <c r="A22" s="19" t="s">
        <v>45</v>
      </c>
      <c r="B22" s="9">
        <v>91490</v>
      </c>
      <c r="C22" s="9">
        <v>0</v>
      </c>
      <c r="D22" s="9">
        <v>91490</v>
      </c>
      <c r="E22" s="9">
        <v>91490</v>
      </c>
      <c r="F22" s="9">
        <v>0</v>
      </c>
      <c r="G22" s="9">
        <v>91490</v>
      </c>
      <c r="H22" s="9">
        <v>62458</v>
      </c>
      <c r="I22" s="9">
        <v>0</v>
      </c>
      <c r="J22" s="9">
        <v>62458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2172621</v>
      </c>
      <c r="AK22" s="9">
        <f t="shared" si="11"/>
        <v>-2172621</v>
      </c>
    </row>
    <row r="23" spans="1:37">
      <c r="A23" s="19" t="s">
        <v>46</v>
      </c>
      <c r="B23" s="9">
        <v>83741</v>
      </c>
      <c r="C23" s="9">
        <v>0</v>
      </c>
      <c r="D23" s="9">
        <v>83741</v>
      </c>
      <c r="E23" s="9">
        <v>83741</v>
      </c>
      <c r="F23" s="9">
        <v>0</v>
      </c>
      <c r="G23" s="9">
        <v>83741</v>
      </c>
      <c r="H23" s="9">
        <v>83741</v>
      </c>
      <c r="I23" s="9">
        <v>0</v>
      </c>
      <c r="J23" s="9">
        <v>83741</v>
      </c>
      <c r="K23" s="9">
        <v>83741</v>
      </c>
      <c r="L23" s="9">
        <v>0</v>
      </c>
      <c r="M23" s="9">
        <v>83741</v>
      </c>
      <c r="N23" s="9">
        <v>83741</v>
      </c>
      <c r="O23" s="9">
        <v>0</v>
      </c>
      <c r="P23" s="9">
        <v>83741</v>
      </c>
      <c r="Q23" s="9">
        <v>83741</v>
      </c>
      <c r="R23" s="9">
        <v>0</v>
      </c>
      <c r="S23" s="9">
        <v>83741</v>
      </c>
      <c r="T23" s="9">
        <v>83741</v>
      </c>
      <c r="U23" s="9">
        <v>0</v>
      </c>
      <c r="V23" s="9">
        <v>83741</v>
      </c>
      <c r="W23" s="9">
        <v>87520</v>
      </c>
      <c r="X23" s="9">
        <v>0</v>
      </c>
      <c r="Y23" s="9">
        <v>87520</v>
      </c>
      <c r="Z23" s="9">
        <v>87520</v>
      </c>
      <c r="AA23" s="9">
        <v>0</v>
      </c>
      <c r="AB23" s="9">
        <v>87520</v>
      </c>
      <c r="AC23" s="9">
        <v>87520</v>
      </c>
      <c r="AD23" s="9">
        <v>0</v>
      </c>
      <c r="AE23" s="9">
        <v>87520</v>
      </c>
      <c r="AF23" s="9">
        <v>87520</v>
      </c>
      <c r="AG23" s="9">
        <v>0</v>
      </c>
      <c r="AH23" s="9">
        <v>87520</v>
      </c>
      <c r="AI23" s="9">
        <v>87520</v>
      </c>
      <c r="AJ23" s="9">
        <v>0</v>
      </c>
      <c r="AK23" s="9">
        <f t="shared" si="11"/>
        <v>87520</v>
      </c>
    </row>
    <row r="24" spans="1:37">
      <c r="A24" s="19" t="s">
        <v>47</v>
      </c>
      <c r="B24" s="9">
        <v>38015</v>
      </c>
      <c r="C24" s="9">
        <v>0</v>
      </c>
      <c r="D24" s="9">
        <v>38015</v>
      </c>
      <c r="E24" s="9">
        <v>38015</v>
      </c>
      <c r="F24" s="9">
        <v>0</v>
      </c>
      <c r="G24" s="9">
        <v>38015</v>
      </c>
      <c r="H24" s="9">
        <v>38015</v>
      </c>
      <c r="I24" s="9">
        <v>0</v>
      </c>
      <c r="J24" s="9">
        <v>38015</v>
      </c>
      <c r="K24" s="9">
        <v>38015</v>
      </c>
      <c r="L24" s="9">
        <v>0</v>
      </c>
      <c r="M24" s="9">
        <v>38015</v>
      </c>
      <c r="N24" s="9">
        <v>38015</v>
      </c>
      <c r="O24" s="9">
        <v>0</v>
      </c>
      <c r="P24" s="9">
        <v>38015</v>
      </c>
      <c r="Q24" s="9">
        <v>38015</v>
      </c>
      <c r="R24" s="9">
        <v>0</v>
      </c>
      <c r="S24" s="9">
        <v>38015</v>
      </c>
      <c r="T24" s="9">
        <v>38015</v>
      </c>
      <c r="U24" s="9">
        <v>0</v>
      </c>
      <c r="V24" s="9">
        <v>38015</v>
      </c>
      <c r="W24" s="9">
        <v>40633</v>
      </c>
      <c r="X24" s="9">
        <v>0</v>
      </c>
      <c r="Y24" s="9">
        <v>40633</v>
      </c>
      <c r="Z24" s="9">
        <v>40633</v>
      </c>
      <c r="AA24" s="9">
        <v>0</v>
      </c>
      <c r="AB24" s="9">
        <v>40633</v>
      </c>
      <c r="AC24" s="9">
        <v>40633</v>
      </c>
      <c r="AD24" s="9">
        <v>0</v>
      </c>
      <c r="AE24" s="9">
        <v>40633</v>
      </c>
      <c r="AF24" s="9">
        <v>40633</v>
      </c>
      <c r="AG24" s="9">
        <v>0</v>
      </c>
      <c r="AH24" s="9">
        <v>40633</v>
      </c>
      <c r="AI24" s="9">
        <v>40633</v>
      </c>
      <c r="AJ24" s="9">
        <v>1693469</v>
      </c>
      <c r="AK24" s="9">
        <f t="shared" si="11"/>
        <v>-1652836</v>
      </c>
    </row>
    <row r="25" spans="1:37" ht="15.75" thickBot="1">
      <c r="A25" s="21" t="s">
        <v>33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101549</v>
      </c>
      <c r="AD25" s="9">
        <v>0</v>
      </c>
      <c r="AE25" s="9">
        <v>101549</v>
      </c>
      <c r="AF25" s="9">
        <v>117172</v>
      </c>
      <c r="AG25" s="9">
        <v>101549</v>
      </c>
      <c r="AH25" s="9">
        <v>15623</v>
      </c>
      <c r="AI25" s="9">
        <v>117172</v>
      </c>
      <c r="AJ25" s="9">
        <v>179359</v>
      </c>
      <c r="AK25" s="9">
        <f t="shared" si="11"/>
        <v>-62187</v>
      </c>
    </row>
    <row r="26" spans="1:37">
      <c r="A26" s="7"/>
    </row>
    <row r="27" spans="1:37">
      <c r="A27" s="7"/>
      <c r="R27" s="4"/>
      <c r="S27" s="3"/>
      <c r="AE27" s="4"/>
      <c r="AF27" s="3"/>
    </row>
    <row r="28" spans="1:37" ht="15.75" thickBot="1">
      <c r="A28" s="7"/>
      <c r="L28" s="4"/>
      <c r="M28" s="3"/>
      <c r="R28" s="4"/>
      <c r="S28" s="3"/>
      <c r="T28" s="4"/>
      <c r="U28" s="3"/>
      <c r="AE28" s="4"/>
      <c r="AF28" s="3"/>
    </row>
    <row r="29" spans="1:37" ht="25.5" customHeight="1">
      <c r="A29" s="61" t="s">
        <v>1</v>
      </c>
      <c r="B29" s="67" t="s">
        <v>50</v>
      </c>
      <c r="C29" s="65" t="s">
        <v>64</v>
      </c>
      <c r="D29" s="65" t="s">
        <v>65</v>
      </c>
      <c r="E29" s="67" t="s">
        <v>66</v>
      </c>
      <c r="M29" s="6"/>
      <c r="S29" s="4"/>
      <c r="T29" s="3"/>
      <c r="U29" s="4"/>
      <c r="V29" s="3"/>
      <c r="AB29" s="4"/>
      <c r="AC29" s="3"/>
      <c r="AF29" s="4"/>
      <c r="AG29" s="3"/>
    </row>
    <row r="30" spans="1:37" ht="25.5" customHeight="1" thickBot="1">
      <c r="A30" s="62"/>
      <c r="B30" s="68"/>
      <c r="C30" s="66"/>
      <c r="D30" s="66"/>
      <c r="E30" s="68"/>
      <c r="M30" s="1"/>
      <c r="S30" s="4"/>
      <c r="T30" s="3"/>
      <c r="U30" s="4"/>
      <c r="V30" s="3"/>
      <c r="AB30" s="4"/>
      <c r="AC30" s="3"/>
      <c r="AF30" s="4"/>
      <c r="AG30" s="3"/>
    </row>
    <row r="31" spans="1:37">
      <c r="A31" s="15" t="s">
        <v>19</v>
      </c>
      <c r="B31" s="32">
        <v>5760030</v>
      </c>
      <c r="C31" s="33">
        <f t="shared" ref="C31:C50" si="23">B6+E6+H6+K6+N6+Q6+T6+W6+Z6+AC6+AF6+AI6</f>
        <v>3633072</v>
      </c>
      <c r="D31" s="33">
        <f t="shared" ref="D31:D50" si="24">C6+F6+I6+L6+O6+R6+U6+X6+AA6+AD6+AG6+AJ6</f>
        <v>0</v>
      </c>
      <c r="E31" s="34">
        <f>B31+C31-D31</f>
        <v>9393102</v>
      </c>
      <c r="G31" s="39"/>
      <c r="H31" s="2"/>
      <c r="L31" s="1"/>
      <c r="M31" s="1"/>
      <c r="S31" s="4"/>
      <c r="T31" s="3"/>
      <c r="U31" s="4"/>
      <c r="V31" s="3"/>
      <c r="AB31" s="4"/>
      <c r="AC31" s="3"/>
      <c r="AF31" s="4"/>
      <c r="AG31" s="3"/>
    </row>
    <row r="32" spans="1:37">
      <c r="A32" s="26" t="s">
        <v>51</v>
      </c>
      <c r="B32" s="25">
        <v>245438</v>
      </c>
      <c r="C32" s="27">
        <f t="shared" si="23"/>
        <v>2172621</v>
      </c>
      <c r="D32" s="27">
        <f t="shared" si="24"/>
        <v>245438</v>
      </c>
      <c r="E32" s="35">
        <f t="shared" ref="E32:E50" si="25">B32+C32-D32</f>
        <v>2172621</v>
      </c>
      <c r="G32" s="39"/>
      <c r="H32" s="2"/>
      <c r="L32" s="1"/>
      <c r="M32" s="1"/>
      <c r="S32" s="4"/>
      <c r="T32" s="3"/>
      <c r="U32" s="4"/>
      <c r="V32" s="3"/>
      <c r="AB32" s="4"/>
      <c r="AC32" s="3"/>
      <c r="AF32" s="4"/>
      <c r="AG32" s="3"/>
    </row>
    <row r="33" spans="1:33">
      <c r="A33" s="26" t="s">
        <v>52</v>
      </c>
      <c r="B33" s="25">
        <v>832040</v>
      </c>
      <c r="C33" s="27">
        <f t="shared" si="23"/>
        <v>3211071</v>
      </c>
      <c r="D33" s="27">
        <f t="shared" si="24"/>
        <v>1493057</v>
      </c>
      <c r="E33" s="35">
        <f t="shared" si="25"/>
        <v>2550054</v>
      </c>
      <c r="G33" s="39"/>
      <c r="H33" s="2"/>
      <c r="L33" s="1"/>
      <c r="M33" s="6"/>
      <c r="S33" s="4"/>
      <c r="T33" s="3"/>
      <c r="U33" s="4"/>
      <c r="V33" s="3"/>
      <c r="AB33" s="4"/>
      <c r="AC33" s="3"/>
      <c r="AF33" s="4"/>
      <c r="AG33" s="3"/>
    </row>
    <row r="34" spans="1:33">
      <c r="A34" s="19" t="s">
        <v>20</v>
      </c>
      <c r="B34" s="25">
        <v>520000</v>
      </c>
      <c r="C34" s="27">
        <f t="shared" si="23"/>
        <v>0</v>
      </c>
      <c r="D34" s="27">
        <f t="shared" si="24"/>
        <v>520000</v>
      </c>
      <c r="E34" s="35">
        <f t="shared" si="25"/>
        <v>0</v>
      </c>
      <c r="G34" s="39"/>
      <c r="H34" s="2"/>
      <c r="L34" s="6"/>
      <c r="M34" s="6"/>
      <c r="S34" s="4"/>
      <c r="T34" s="3"/>
      <c r="U34" s="4"/>
      <c r="V34" s="3"/>
      <c r="AB34" s="4"/>
      <c r="AC34" s="3"/>
      <c r="AF34" s="4"/>
      <c r="AG34" s="3"/>
    </row>
    <row r="35" spans="1:33">
      <c r="A35" s="19" t="s">
        <v>67</v>
      </c>
      <c r="B35" s="25">
        <v>0</v>
      </c>
      <c r="C35" s="27">
        <f t="shared" si="23"/>
        <v>488000</v>
      </c>
      <c r="D35" s="27">
        <f t="shared" si="24"/>
        <v>0</v>
      </c>
      <c r="E35" s="35">
        <f t="shared" si="25"/>
        <v>488000</v>
      </c>
      <c r="G35" s="39"/>
      <c r="H35" s="2"/>
      <c r="L35" s="1"/>
      <c r="M35" s="6"/>
      <c r="S35" s="4"/>
      <c r="T35" s="3"/>
      <c r="U35" s="4"/>
      <c r="V35" s="3"/>
      <c r="AB35" s="4"/>
      <c r="AC35" s="3"/>
      <c r="AF35" s="4"/>
      <c r="AG35" s="3"/>
    </row>
    <row r="36" spans="1:33">
      <c r="A36" s="19" t="s">
        <v>21</v>
      </c>
      <c r="B36" s="25">
        <v>327868</v>
      </c>
      <c r="C36" s="27">
        <f t="shared" si="23"/>
        <v>0</v>
      </c>
      <c r="D36" s="27">
        <f t="shared" si="24"/>
        <v>0</v>
      </c>
      <c r="E36" s="35">
        <f t="shared" si="25"/>
        <v>327868</v>
      </c>
      <c r="G36" s="39"/>
      <c r="H36" s="2"/>
      <c r="L36" s="1"/>
      <c r="M36" s="1"/>
      <c r="S36" s="4"/>
      <c r="T36" s="3"/>
      <c r="U36" s="4"/>
      <c r="V36" s="3"/>
      <c r="AB36" s="4"/>
      <c r="AC36" s="3"/>
      <c r="AF36" s="4"/>
      <c r="AG36" s="3"/>
    </row>
    <row r="37" spans="1:33">
      <c r="A37" s="19" t="s">
        <v>22</v>
      </c>
      <c r="B37" s="25">
        <v>340082</v>
      </c>
      <c r="C37" s="27">
        <f t="shared" si="23"/>
        <v>228444</v>
      </c>
      <c r="D37" s="27">
        <f t="shared" si="24"/>
        <v>0</v>
      </c>
      <c r="E37" s="35">
        <f t="shared" si="25"/>
        <v>568526</v>
      </c>
      <c r="G37" s="39"/>
      <c r="H37" s="2"/>
      <c r="L37" s="1"/>
      <c r="M37" s="1"/>
      <c r="S37" s="4"/>
      <c r="T37" s="3"/>
      <c r="U37" s="4"/>
      <c r="V37" s="3"/>
      <c r="AB37" s="4"/>
      <c r="AC37" s="3"/>
      <c r="AF37" s="4"/>
      <c r="AG37" s="3"/>
    </row>
    <row r="38" spans="1:33">
      <c r="A38" s="19" t="s">
        <v>23</v>
      </c>
      <c r="B38" s="25">
        <v>89676</v>
      </c>
      <c r="C38" s="27">
        <f t="shared" si="23"/>
        <v>65676</v>
      </c>
      <c r="D38" s="27">
        <f t="shared" si="24"/>
        <v>78333</v>
      </c>
      <c r="E38" s="35">
        <f t="shared" si="25"/>
        <v>77019</v>
      </c>
      <c r="G38" s="39"/>
      <c r="H38" s="2"/>
      <c r="L38" s="1"/>
      <c r="M38" s="1"/>
      <c r="S38" s="4"/>
      <c r="T38" s="3"/>
      <c r="U38" s="4"/>
      <c r="V38" s="3"/>
      <c r="AB38" s="4"/>
      <c r="AC38" s="3"/>
      <c r="AF38" s="4"/>
      <c r="AG38" s="3"/>
    </row>
    <row r="39" spans="1:33">
      <c r="A39" s="19" t="s">
        <v>24</v>
      </c>
      <c r="B39" s="25">
        <v>4738037</v>
      </c>
      <c r="C39" s="27">
        <f t="shared" si="23"/>
        <v>2897220</v>
      </c>
      <c r="D39" s="27">
        <f t="shared" si="24"/>
        <v>724305</v>
      </c>
      <c r="E39" s="35">
        <f t="shared" si="25"/>
        <v>6910952</v>
      </c>
      <c r="G39" s="39"/>
      <c r="H39" s="2"/>
      <c r="L39" s="1"/>
      <c r="M39" s="1"/>
      <c r="U39" s="4"/>
      <c r="V39" s="3"/>
      <c r="AB39" s="4"/>
      <c r="AC39" s="3"/>
    </row>
    <row r="40" spans="1:33">
      <c r="A40" s="19" t="s">
        <v>25</v>
      </c>
      <c r="B40" s="25">
        <v>85608</v>
      </c>
      <c r="C40" s="27">
        <f t="shared" si="23"/>
        <v>110895</v>
      </c>
      <c r="D40" s="27">
        <f t="shared" si="24"/>
        <v>196503</v>
      </c>
      <c r="E40" s="35">
        <f t="shared" si="25"/>
        <v>0</v>
      </c>
      <c r="G40" s="39"/>
      <c r="H40" s="2"/>
      <c r="L40" s="6"/>
      <c r="M40" s="1"/>
      <c r="AA40" s="4"/>
      <c r="AB40" s="3"/>
    </row>
    <row r="41" spans="1:33">
      <c r="A41" s="19" t="s">
        <v>26</v>
      </c>
      <c r="B41" s="25">
        <v>-776205.4</v>
      </c>
      <c r="C41" s="27">
        <f t="shared" si="23"/>
        <v>2866667</v>
      </c>
      <c r="D41" s="27">
        <f t="shared" si="24"/>
        <v>2090461</v>
      </c>
      <c r="E41" s="35">
        <f>B41+C41-D41</f>
        <v>0.60000000009313226</v>
      </c>
      <c r="G41" s="39"/>
      <c r="H41" s="2"/>
      <c r="L41" s="6"/>
      <c r="M41" s="1"/>
    </row>
    <row r="42" spans="1:33">
      <c r="A42" s="19" t="s">
        <v>27</v>
      </c>
      <c r="B42" s="25">
        <v>-68335</v>
      </c>
      <c r="C42" s="27">
        <f t="shared" si="23"/>
        <v>473000</v>
      </c>
      <c r="D42" s="27">
        <f t="shared" si="24"/>
        <v>404665</v>
      </c>
      <c r="E42" s="35">
        <f t="shared" si="25"/>
        <v>0</v>
      </c>
      <c r="G42" s="39"/>
      <c r="H42" s="2"/>
      <c r="L42" s="6"/>
      <c r="M42" s="1"/>
    </row>
    <row r="43" spans="1:33">
      <c r="A43" s="19" t="s">
        <v>28</v>
      </c>
      <c r="B43" s="25">
        <v>-90400</v>
      </c>
      <c r="C43" s="27">
        <f t="shared" si="23"/>
        <v>699832</v>
      </c>
      <c r="D43" s="27">
        <f t="shared" si="24"/>
        <v>609432</v>
      </c>
      <c r="E43" s="35">
        <f t="shared" si="25"/>
        <v>0</v>
      </c>
      <c r="G43" s="39"/>
      <c r="H43" s="2"/>
      <c r="L43" s="6"/>
      <c r="M43" s="1"/>
    </row>
    <row r="44" spans="1:33">
      <c r="A44" s="19" t="s">
        <v>29</v>
      </c>
      <c r="B44" s="25">
        <v>-16554</v>
      </c>
      <c r="C44" s="27">
        <f t="shared" si="23"/>
        <v>115000</v>
      </c>
      <c r="D44" s="27">
        <f t="shared" si="24"/>
        <v>98446</v>
      </c>
      <c r="E44" s="35">
        <f t="shared" si="25"/>
        <v>0</v>
      </c>
      <c r="G44" s="39"/>
      <c r="H44" s="2"/>
      <c r="L44" s="6"/>
      <c r="M44" s="6"/>
    </row>
    <row r="45" spans="1:33">
      <c r="A45" s="19" t="s">
        <v>62</v>
      </c>
      <c r="B45" s="25">
        <v>0</v>
      </c>
      <c r="C45" s="27">
        <f t="shared" si="23"/>
        <v>124000</v>
      </c>
      <c r="D45" s="27">
        <f t="shared" si="24"/>
        <v>124000</v>
      </c>
      <c r="E45" s="35">
        <f t="shared" si="25"/>
        <v>0</v>
      </c>
      <c r="G45" s="39"/>
      <c r="H45" s="2"/>
      <c r="L45" s="6"/>
      <c r="M45" s="1"/>
    </row>
    <row r="46" spans="1:33">
      <c r="A46" s="19" t="s">
        <v>63</v>
      </c>
      <c r="B46" s="25">
        <v>0</v>
      </c>
      <c r="C46" s="27">
        <f t="shared" si="23"/>
        <v>520000</v>
      </c>
      <c r="D46" s="27">
        <f t="shared" si="24"/>
        <v>0</v>
      </c>
      <c r="E46" s="35">
        <f t="shared" si="25"/>
        <v>520000</v>
      </c>
      <c r="G46" s="39"/>
      <c r="H46" s="2"/>
      <c r="L46" s="1"/>
      <c r="M46" s="6"/>
    </row>
    <row r="47" spans="1:33">
      <c r="A47" s="19" t="s">
        <v>30</v>
      </c>
      <c r="B47" s="25">
        <v>1927183</v>
      </c>
      <c r="C47" s="27">
        <f t="shared" si="23"/>
        <v>245438</v>
      </c>
      <c r="D47" s="27">
        <f t="shared" si="24"/>
        <v>2172621</v>
      </c>
      <c r="E47" s="35">
        <f t="shared" si="25"/>
        <v>0</v>
      </c>
      <c r="G47" s="39"/>
      <c r="H47" s="2"/>
      <c r="L47" s="6"/>
      <c r="M47" s="1"/>
    </row>
    <row r="48" spans="1:33">
      <c r="A48" s="19" t="s">
        <v>31</v>
      </c>
      <c r="B48" s="25">
        <v>1530595</v>
      </c>
      <c r="C48" s="27">
        <f t="shared" si="23"/>
        <v>1023787</v>
      </c>
      <c r="D48" s="27">
        <f t="shared" si="24"/>
        <v>0</v>
      </c>
      <c r="E48" s="35">
        <f t="shared" si="25"/>
        <v>2554382</v>
      </c>
      <c r="G48" s="39"/>
      <c r="H48" s="2"/>
      <c r="L48" s="1"/>
      <c r="M48" s="1"/>
    </row>
    <row r="49" spans="1:13">
      <c r="A49" s="19" t="s">
        <v>32</v>
      </c>
      <c r="B49" s="25">
        <v>1224199</v>
      </c>
      <c r="C49" s="27">
        <f t="shared" si="23"/>
        <v>469270</v>
      </c>
      <c r="D49" s="27">
        <f t="shared" si="24"/>
        <v>1693469</v>
      </c>
      <c r="E49" s="35">
        <f t="shared" si="25"/>
        <v>0</v>
      </c>
      <c r="G49" s="39"/>
      <c r="H49" s="2"/>
      <c r="L49" s="6"/>
      <c r="M49" s="1"/>
    </row>
    <row r="50" spans="1:13" ht="15.75" thickBot="1">
      <c r="A50" s="21" t="s">
        <v>33</v>
      </c>
      <c r="B50" s="36">
        <v>-54985</v>
      </c>
      <c r="C50" s="37">
        <f t="shared" si="23"/>
        <v>335893</v>
      </c>
      <c r="D50" s="37">
        <f t="shared" si="24"/>
        <v>280908</v>
      </c>
      <c r="E50" s="38">
        <f t="shared" si="25"/>
        <v>0</v>
      </c>
      <c r="G50" s="39"/>
      <c r="H50" s="2"/>
      <c r="L50" s="6"/>
      <c r="M50" s="5"/>
    </row>
  </sheetData>
  <mergeCells count="19">
    <mergeCell ref="A29:A30"/>
    <mergeCell ref="B29:B30"/>
    <mergeCell ref="C29:C30"/>
    <mergeCell ref="D29:D30"/>
    <mergeCell ref="E29:E30"/>
    <mergeCell ref="B3:AK3"/>
    <mergeCell ref="A4:A5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FE291-A3F2-46DF-8BD0-E8F4E5890D1A}">
  <dimension ref="A2:AK53"/>
  <sheetViews>
    <sheetView topLeftCell="A20" workbookViewId="0">
      <pane xSplit="1" topLeftCell="B1" activePane="topRight" state="frozen"/>
      <selection pane="topRight" activeCell="E51" sqref="E51"/>
      <selection activeCell="A3" sqref="A3"/>
    </sheetView>
  </sheetViews>
  <sheetFormatPr defaultColWidth="11.42578125" defaultRowHeight="15"/>
  <cols>
    <col min="1" max="1" width="55.5703125" customWidth="1"/>
    <col min="2" max="2" width="14.28515625" bestFit="1" customWidth="1"/>
    <col min="3" max="3" width="16.140625" customWidth="1"/>
    <col min="4" max="4" width="14.28515625" bestFit="1" customWidth="1"/>
    <col min="5" max="5" width="16" bestFit="1" customWidth="1"/>
    <col min="7" max="7" width="14.85546875" customWidth="1"/>
    <col min="8" max="8" width="13.85546875" customWidth="1"/>
    <col min="10" max="11" width="13.42578125" bestFit="1" customWidth="1"/>
    <col min="12" max="12" width="13.85546875" bestFit="1" customWidth="1"/>
    <col min="13" max="13" width="15" bestFit="1" customWidth="1"/>
    <col min="23" max="25" width="12.85546875" customWidth="1"/>
  </cols>
  <sheetData>
    <row r="2" spans="1:37" ht="15.75" thickBot="1">
      <c r="D2" s="13"/>
      <c r="E2" s="13"/>
      <c r="F2" s="13"/>
    </row>
    <row r="3" spans="1:37" ht="34.5" thickBot="1">
      <c r="B3" s="69" t="s">
        <v>68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1"/>
    </row>
    <row r="4" spans="1:37" ht="15.75" thickBot="1">
      <c r="A4" s="61" t="s">
        <v>1</v>
      </c>
      <c r="B4" s="63" t="s">
        <v>2</v>
      </c>
      <c r="C4" s="63"/>
      <c r="D4" s="64"/>
      <c r="E4" s="72" t="s">
        <v>3</v>
      </c>
      <c r="F4" s="63"/>
      <c r="G4" s="64"/>
      <c r="H4" s="72" t="s">
        <v>4</v>
      </c>
      <c r="I4" s="63"/>
      <c r="J4" s="64"/>
      <c r="K4" s="72" t="s">
        <v>5</v>
      </c>
      <c r="L4" s="63"/>
      <c r="M4" s="64"/>
      <c r="N4" s="72" t="s">
        <v>6</v>
      </c>
      <c r="O4" s="63"/>
      <c r="P4" s="64"/>
      <c r="Q4" s="72" t="s">
        <v>7</v>
      </c>
      <c r="R4" s="63"/>
      <c r="S4" s="64"/>
      <c r="T4" s="72" t="s">
        <v>8</v>
      </c>
      <c r="U4" s="63"/>
      <c r="V4" s="64"/>
      <c r="W4" s="72" t="s">
        <v>9</v>
      </c>
      <c r="X4" s="63"/>
      <c r="Y4" s="64"/>
      <c r="Z4" s="72" t="s">
        <v>10</v>
      </c>
      <c r="AA4" s="63"/>
      <c r="AB4" s="64"/>
      <c r="AC4" s="72" t="s">
        <v>11</v>
      </c>
      <c r="AD4" s="63"/>
      <c r="AE4" s="64"/>
      <c r="AF4" s="63" t="s">
        <v>12</v>
      </c>
      <c r="AG4" s="63"/>
      <c r="AH4" s="63"/>
      <c r="AI4" s="72" t="s">
        <v>13</v>
      </c>
      <c r="AJ4" s="63"/>
      <c r="AK4" s="64"/>
    </row>
    <row r="5" spans="1:37" ht="15.75" thickBot="1">
      <c r="A5" s="62"/>
      <c r="B5" s="14" t="s">
        <v>14</v>
      </c>
      <c r="C5" s="12" t="s">
        <v>15</v>
      </c>
      <c r="D5" s="12" t="s">
        <v>16</v>
      </c>
      <c r="E5" s="12" t="s">
        <v>14</v>
      </c>
      <c r="F5" s="12" t="s">
        <v>15</v>
      </c>
      <c r="G5" s="12" t="s">
        <v>16</v>
      </c>
      <c r="H5" s="12" t="s">
        <v>14</v>
      </c>
      <c r="I5" s="12" t="s">
        <v>15</v>
      </c>
      <c r="J5" s="12" t="s">
        <v>16</v>
      </c>
      <c r="K5" s="12" t="s">
        <v>14</v>
      </c>
      <c r="L5" s="12" t="s">
        <v>15</v>
      </c>
      <c r="M5" s="12" t="s">
        <v>16</v>
      </c>
      <c r="N5" s="12" t="s">
        <v>14</v>
      </c>
      <c r="O5" s="12" t="s">
        <v>15</v>
      </c>
      <c r="P5" s="12" t="s">
        <v>16</v>
      </c>
      <c r="Q5" s="12" t="s">
        <v>14</v>
      </c>
      <c r="R5" s="12" t="s">
        <v>15</v>
      </c>
      <c r="S5" s="12" t="s">
        <v>16</v>
      </c>
      <c r="T5" s="12" t="s">
        <v>14</v>
      </c>
      <c r="U5" s="12" t="s">
        <v>15</v>
      </c>
      <c r="V5" s="12" t="s">
        <v>16</v>
      </c>
      <c r="W5" s="12" t="s">
        <v>14</v>
      </c>
      <c r="X5" s="12" t="s">
        <v>15</v>
      </c>
      <c r="Y5" s="12" t="s">
        <v>16</v>
      </c>
      <c r="Z5" s="12" t="s">
        <v>14</v>
      </c>
      <c r="AA5" s="12" t="s">
        <v>15</v>
      </c>
      <c r="AB5" s="12" t="s">
        <v>16</v>
      </c>
      <c r="AC5" s="12" t="s">
        <v>14</v>
      </c>
      <c r="AD5" s="12" t="s">
        <v>15</v>
      </c>
      <c r="AE5" s="12" t="s">
        <v>16</v>
      </c>
      <c r="AF5" s="12" t="s">
        <v>14</v>
      </c>
      <c r="AG5" s="12" t="s">
        <v>15</v>
      </c>
      <c r="AH5" s="12" t="s">
        <v>16</v>
      </c>
      <c r="AI5" s="12" t="s">
        <v>14</v>
      </c>
      <c r="AJ5" s="12" t="s">
        <v>15</v>
      </c>
      <c r="AK5" s="12" t="s">
        <v>16</v>
      </c>
    </row>
    <row r="6" spans="1:37">
      <c r="A6" s="15" t="s">
        <v>39</v>
      </c>
      <c r="B6" s="9">
        <v>342478</v>
      </c>
      <c r="C6" s="9">
        <v>0</v>
      </c>
      <c r="D6" s="9">
        <f>B6-C6</f>
        <v>342478</v>
      </c>
      <c r="E6" s="9">
        <v>342478</v>
      </c>
      <c r="F6" s="9">
        <v>0</v>
      </c>
      <c r="G6" s="9">
        <f>E6-F6</f>
        <v>342478</v>
      </c>
      <c r="H6" s="9">
        <v>342478</v>
      </c>
      <c r="I6" s="9">
        <v>0</v>
      </c>
      <c r="J6" s="9">
        <f>H6-I6</f>
        <v>342478</v>
      </c>
      <c r="K6" s="9">
        <v>342478</v>
      </c>
      <c r="L6" s="9">
        <v>0</v>
      </c>
      <c r="M6" s="9">
        <f>K6-L6</f>
        <v>342478</v>
      </c>
      <c r="N6" s="9">
        <v>342478</v>
      </c>
      <c r="O6" s="9">
        <v>0</v>
      </c>
      <c r="P6" s="9">
        <f>N6-O6</f>
        <v>342478</v>
      </c>
      <c r="Q6" s="9">
        <v>342478</v>
      </c>
      <c r="R6" s="9">
        <v>0</v>
      </c>
      <c r="S6" s="9">
        <f>Q6-R6</f>
        <v>342478</v>
      </c>
      <c r="T6" s="9">
        <v>342478</v>
      </c>
      <c r="U6" s="9">
        <v>0</v>
      </c>
      <c r="V6" s="9">
        <f>T6-U6</f>
        <v>342478</v>
      </c>
      <c r="W6" s="9">
        <v>345466</v>
      </c>
      <c r="X6" s="9">
        <v>0</v>
      </c>
      <c r="Y6" s="9">
        <f>W6-X6</f>
        <v>345466</v>
      </c>
      <c r="Z6" s="9">
        <v>345466</v>
      </c>
      <c r="AA6" s="9">
        <v>0</v>
      </c>
      <c r="AB6" s="9">
        <f>Z6-AA6</f>
        <v>345466</v>
      </c>
      <c r="AC6" s="9">
        <v>345466</v>
      </c>
      <c r="AD6" s="9">
        <v>0</v>
      </c>
      <c r="AE6" s="9">
        <f>AC6-AD6</f>
        <v>345466</v>
      </c>
      <c r="AF6" s="9">
        <v>345466</v>
      </c>
      <c r="AG6" s="9">
        <v>0</v>
      </c>
      <c r="AH6" s="9">
        <f>AF6-AG6</f>
        <v>345466</v>
      </c>
      <c r="AI6" s="9">
        <v>345466</v>
      </c>
      <c r="AJ6" s="9">
        <v>0</v>
      </c>
      <c r="AK6" s="9">
        <f>AI6-AJ6</f>
        <v>345466</v>
      </c>
    </row>
    <row r="7" spans="1:37">
      <c r="A7" s="26" t="s">
        <v>54</v>
      </c>
      <c r="B7" s="9">
        <v>0</v>
      </c>
      <c r="C7" s="9">
        <v>0</v>
      </c>
      <c r="D7" s="9">
        <f t="shared" ref="D7:D25" si="0">B7-C7</f>
        <v>0</v>
      </c>
      <c r="E7" s="9">
        <v>0</v>
      </c>
      <c r="F7" s="9">
        <v>0</v>
      </c>
      <c r="G7" s="9">
        <f t="shared" ref="G7:G25" si="1">E7-F7</f>
        <v>0</v>
      </c>
      <c r="H7" s="9">
        <v>0</v>
      </c>
      <c r="I7" s="9"/>
      <c r="J7" s="9">
        <f t="shared" ref="J7:J25" si="2">H7-I7</f>
        <v>0</v>
      </c>
      <c r="K7" s="9">
        <v>0</v>
      </c>
      <c r="L7" s="9">
        <v>0</v>
      </c>
      <c r="M7" s="9">
        <f t="shared" ref="M7:M25" si="3">K7-L7</f>
        <v>0</v>
      </c>
      <c r="N7" s="9">
        <v>0</v>
      </c>
      <c r="O7" s="9">
        <v>0</v>
      </c>
      <c r="P7" s="9">
        <f t="shared" ref="P7:P25" si="4">N7-O7</f>
        <v>0</v>
      </c>
      <c r="Q7" s="9">
        <v>0</v>
      </c>
      <c r="R7" s="9">
        <v>0</v>
      </c>
      <c r="S7" s="9">
        <f t="shared" ref="S7:S25" si="5">Q7-R7</f>
        <v>0</v>
      </c>
      <c r="T7" s="9">
        <v>0</v>
      </c>
      <c r="U7" s="9">
        <v>0</v>
      </c>
      <c r="V7" s="9">
        <f t="shared" ref="V7:V25" si="6">T7-U7</f>
        <v>0</v>
      </c>
      <c r="W7" s="9">
        <v>0</v>
      </c>
      <c r="X7" s="9">
        <v>0</v>
      </c>
      <c r="Y7" s="9">
        <f t="shared" ref="Y7:Y25" si="7">W7-X7</f>
        <v>0</v>
      </c>
      <c r="Z7" s="9">
        <v>0</v>
      </c>
      <c r="AA7" s="9">
        <v>0</v>
      </c>
      <c r="AB7" s="9">
        <f t="shared" ref="AB7:AB25" si="8">Z7-AA7</f>
        <v>0</v>
      </c>
      <c r="AC7" s="9">
        <v>0</v>
      </c>
      <c r="AD7" s="9">
        <v>0</v>
      </c>
      <c r="AE7" s="9">
        <f t="shared" ref="AE7:AE25" si="9">AC7-AD7</f>
        <v>0</v>
      </c>
      <c r="AF7" s="9">
        <v>0</v>
      </c>
      <c r="AG7" s="9">
        <v>0</v>
      </c>
      <c r="AH7" s="9">
        <f t="shared" ref="AH7:AH25" si="10">AF7-AG7</f>
        <v>0</v>
      </c>
      <c r="AI7" s="9">
        <v>0</v>
      </c>
      <c r="AJ7" s="9">
        <v>0</v>
      </c>
      <c r="AK7" s="9">
        <f t="shared" ref="AK7:AK25" si="11">AI7-AJ7</f>
        <v>0</v>
      </c>
    </row>
    <row r="8" spans="1:37">
      <c r="A8" s="26" t="s">
        <v>41</v>
      </c>
      <c r="B8" s="9">
        <v>0</v>
      </c>
      <c r="C8" s="9">
        <v>0</v>
      </c>
      <c r="D8" s="9">
        <f t="shared" si="0"/>
        <v>0</v>
      </c>
      <c r="E8" s="9">
        <v>0</v>
      </c>
      <c r="F8" s="9">
        <v>0</v>
      </c>
      <c r="G8" s="9">
        <f t="shared" si="1"/>
        <v>0</v>
      </c>
      <c r="H8" s="9">
        <v>0</v>
      </c>
      <c r="I8" s="9"/>
      <c r="J8" s="9">
        <f t="shared" si="2"/>
        <v>0</v>
      </c>
      <c r="K8" s="9">
        <v>0</v>
      </c>
      <c r="L8" s="9">
        <v>0</v>
      </c>
      <c r="M8" s="9">
        <f t="shared" si="3"/>
        <v>0</v>
      </c>
      <c r="N8" s="9">
        <v>0</v>
      </c>
      <c r="O8" s="9">
        <v>0</v>
      </c>
      <c r="P8" s="9">
        <f t="shared" si="4"/>
        <v>0</v>
      </c>
      <c r="Q8" s="9">
        <v>0</v>
      </c>
      <c r="R8" s="9">
        <v>0</v>
      </c>
      <c r="S8" s="9">
        <f t="shared" si="5"/>
        <v>0</v>
      </c>
      <c r="T8" s="9">
        <v>0</v>
      </c>
      <c r="U8" s="9">
        <v>0</v>
      </c>
      <c r="V8" s="9">
        <f t="shared" si="6"/>
        <v>0</v>
      </c>
      <c r="W8" s="9">
        <v>1522491</v>
      </c>
      <c r="X8" s="9">
        <v>0</v>
      </c>
      <c r="Y8" s="9">
        <f t="shared" si="7"/>
        <v>1522491</v>
      </c>
      <c r="Z8" s="9">
        <v>1522491</v>
      </c>
      <c r="AA8" s="9">
        <v>0</v>
      </c>
      <c r="AB8" s="9">
        <f t="shared" si="8"/>
        <v>1522491</v>
      </c>
      <c r="AC8" s="9">
        <v>1522491</v>
      </c>
      <c r="AD8" s="9">
        <v>0</v>
      </c>
      <c r="AE8" s="9">
        <f t="shared" si="9"/>
        <v>1522491</v>
      </c>
      <c r="AF8" s="9">
        <v>1522491</v>
      </c>
      <c r="AG8" s="9">
        <v>0</v>
      </c>
      <c r="AH8" s="9">
        <f t="shared" si="10"/>
        <v>1522491</v>
      </c>
      <c r="AI8" s="9">
        <v>1522491</v>
      </c>
      <c r="AJ8" s="9">
        <v>0</v>
      </c>
      <c r="AK8" s="9">
        <f t="shared" si="11"/>
        <v>1522491</v>
      </c>
    </row>
    <row r="9" spans="1:37">
      <c r="A9" s="19" t="s">
        <v>20</v>
      </c>
      <c r="B9" s="9">
        <v>0</v>
      </c>
      <c r="C9" s="9">
        <v>0</v>
      </c>
      <c r="D9" s="9">
        <f t="shared" si="0"/>
        <v>0</v>
      </c>
      <c r="E9" s="9">
        <v>0</v>
      </c>
      <c r="F9" s="9">
        <v>0</v>
      </c>
      <c r="G9" s="9">
        <f t="shared" si="1"/>
        <v>0</v>
      </c>
      <c r="H9" s="9">
        <v>0</v>
      </c>
      <c r="I9" s="9"/>
      <c r="J9" s="9">
        <f t="shared" si="2"/>
        <v>0</v>
      </c>
      <c r="K9" s="9">
        <v>0</v>
      </c>
      <c r="L9" s="9">
        <v>0</v>
      </c>
      <c r="M9" s="9">
        <f t="shared" si="3"/>
        <v>0</v>
      </c>
      <c r="N9" s="9">
        <v>0</v>
      </c>
      <c r="O9" s="9">
        <v>0</v>
      </c>
      <c r="P9" s="9">
        <f t="shared" si="4"/>
        <v>0</v>
      </c>
      <c r="Q9" s="9">
        <v>0</v>
      </c>
      <c r="R9" s="9">
        <v>0</v>
      </c>
      <c r="S9" s="9">
        <f t="shared" si="5"/>
        <v>0</v>
      </c>
      <c r="T9" s="9">
        <v>0</v>
      </c>
      <c r="U9" s="9">
        <v>0</v>
      </c>
      <c r="V9" s="9">
        <f t="shared" si="6"/>
        <v>0</v>
      </c>
      <c r="W9" s="9">
        <v>0</v>
      </c>
      <c r="X9" s="9">
        <v>0</v>
      </c>
      <c r="Y9" s="9">
        <f t="shared" si="7"/>
        <v>0</v>
      </c>
      <c r="Z9" s="9">
        <v>0</v>
      </c>
      <c r="AA9" s="9">
        <v>0</v>
      </c>
      <c r="AB9" s="9">
        <f t="shared" si="8"/>
        <v>0</v>
      </c>
      <c r="AC9" s="9">
        <v>0</v>
      </c>
      <c r="AD9" s="9">
        <v>0</v>
      </c>
      <c r="AE9" s="9">
        <f t="shared" si="9"/>
        <v>0</v>
      </c>
      <c r="AF9" s="9">
        <v>0</v>
      </c>
      <c r="AG9" s="9">
        <v>0</v>
      </c>
      <c r="AH9" s="9">
        <f t="shared" si="10"/>
        <v>0</v>
      </c>
      <c r="AI9" s="9">
        <v>0</v>
      </c>
      <c r="AJ9" s="9">
        <v>0</v>
      </c>
      <c r="AK9" s="9">
        <f t="shared" si="11"/>
        <v>0</v>
      </c>
    </row>
    <row r="10" spans="1:37">
      <c r="A10" s="19" t="s">
        <v>55</v>
      </c>
      <c r="B10" s="9">
        <v>38667</v>
      </c>
      <c r="C10" s="9">
        <v>0</v>
      </c>
      <c r="D10" s="9">
        <f t="shared" si="0"/>
        <v>38667</v>
      </c>
      <c r="E10" s="9">
        <v>38667</v>
      </c>
      <c r="F10" s="9">
        <v>0</v>
      </c>
      <c r="G10" s="9">
        <f t="shared" si="1"/>
        <v>38667</v>
      </c>
      <c r="H10" s="9">
        <v>38667</v>
      </c>
      <c r="I10" s="9">
        <v>0</v>
      </c>
      <c r="J10" s="9">
        <f t="shared" si="2"/>
        <v>38667</v>
      </c>
      <c r="K10" s="9">
        <v>38667</v>
      </c>
      <c r="L10" s="9">
        <v>0</v>
      </c>
      <c r="M10" s="9">
        <f t="shared" si="3"/>
        <v>38667</v>
      </c>
      <c r="N10" s="9">
        <v>38667</v>
      </c>
      <c r="O10" s="9">
        <v>0</v>
      </c>
      <c r="P10" s="9">
        <f t="shared" si="4"/>
        <v>38667</v>
      </c>
      <c r="Q10" s="9">
        <v>38667</v>
      </c>
      <c r="R10" s="9">
        <v>0</v>
      </c>
      <c r="S10" s="9">
        <f t="shared" si="5"/>
        <v>38667</v>
      </c>
      <c r="T10" s="9">
        <v>38667</v>
      </c>
      <c r="U10" s="9">
        <v>0</v>
      </c>
      <c r="V10" s="9">
        <f t="shared" si="6"/>
        <v>38667</v>
      </c>
      <c r="W10" s="9">
        <v>38667</v>
      </c>
      <c r="X10" s="9">
        <v>0</v>
      </c>
      <c r="Y10" s="9">
        <f t="shared" si="7"/>
        <v>38667</v>
      </c>
      <c r="Z10" s="9">
        <v>38667</v>
      </c>
      <c r="AA10" s="9">
        <v>0</v>
      </c>
      <c r="AB10" s="9">
        <f t="shared" si="8"/>
        <v>38667</v>
      </c>
      <c r="AC10" s="9">
        <v>38667</v>
      </c>
      <c r="AD10" s="9">
        <v>0</v>
      </c>
      <c r="AE10" s="9">
        <f t="shared" si="9"/>
        <v>38667</v>
      </c>
      <c r="AF10" s="9">
        <v>38667</v>
      </c>
      <c r="AG10" s="9">
        <v>0</v>
      </c>
      <c r="AH10" s="9">
        <f t="shared" si="10"/>
        <v>38667</v>
      </c>
      <c r="AI10" s="9">
        <v>38667</v>
      </c>
      <c r="AJ10" s="9">
        <v>0</v>
      </c>
      <c r="AK10" s="9">
        <f t="shared" si="11"/>
        <v>38667</v>
      </c>
    </row>
    <row r="11" spans="1:37">
      <c r="A11" s="19" t="s">
        <v>42</v>
      </c>
      <c r="B11" s="9">
        <v>0</v>
      </c>
      <c r="C11" s="9">
        <v>0</v>
      </c>
      <c r="D11" s="9">
        <f t="shared" si="0"/>
        <v>0</v>
      </c>
      <c r="E11" s="9">
        <v>0</v>
      </c>
      <c r="F11" s="9">
        <v>0</v>
      </c>
      <c r="G11" s="9">
        <f t="shared" si="1"/>
        <v>0</v>
      </c>
      <c r="H11" s="9">
        <v>0</v>
      </c>
      <c r="I11" s="9"/>
      <c r="J11" s="9">
        <f t="shared" si="2"/>
        <v>0</v>
      </c>
      <c r="K11" s="9">
        <v>0</v>
      </c>
      <c r="L11" s="9">
        <v>0</v>
      </c>
      <c r="M11" s="9">
        <f t="shared" si="3"/>
        <v>0</v>
      </c>
      <c r="N11" s="9">
        <v>0</v>
      </c>
      <c r="O11" s="9">
        <v>0</v>
      </c>
      <c r="P11" s="9">
        <f t="shared" si="4"/>
        <v>0</v>
      </c>
      <c r="Q11" s="9">
        <v>0</v>
      </c>
      <c r="R11" s="9">
        <v>0</v>
      </c>
      <c r="S11" s="9">
        <f t="shared" si="5"/>
        <v>0</v>
      </c>
      <c r="T11" s="9">
        <v>0</v>
      </c>
      <c r="U11" s="9">
        <v>0</v>
      </c>
      <c r="V11" s="9">
        <f t="shared" si="6"/>
        <v>0</v>
      </c>
      <c r="W11" s="9">
        <v>0</v>
      </c>
      <c r="X11" s="9">
        <v>0</v>
      </c>
      <c r="Y11" s="9">
        <f t="shared" si="7"/>
        <v>0</v>
      </c>
      <c r="Z11" s="9">
        <v>0</v>
      </c>
      <c r="AA11" s="9">
        <v>0</v>
      </c>
      <c r="AB11" s="9">
        <f t="shared" si="8"/>
        <v>0</v>
      </c>
      <c r="AC11" s="9">
        <v>0</v>
      </c>
      <c r="AD11" s="9">
        <v>0</v>
      </c>
      <c r="AE11" s="9">
        <f t="shared" si="9"/>
        <v>0</v>
      </c>
      <c r="AF11" s="9">
        <v>0</v>
      </c>
      <c r="AG11" s="9">
        <v>0</v>
      </c>
      <c r="AH11" s="9">
        <f t="shared" si="10"/>
        <v>0</v>
      </c>
      <c r="AI11" s="9">
        <v>0</v>
      </c>
      <c r="AJ11" s="9">
        <v>0</v>
      </c>
      <c r="AK11" s="9">
        <f t="shared" si="11"/>
        <v>0</v>
      </c>
    </row>
    <row r="12" spans="1:37">
      <c r="A12" s="19" t="s">
        <v>43</v>
      </c>
      <c r="B12" s="9">
        <v>21535</v>
      </c>
      <c r="C12" s="9">
        <v>0</v>
      </c>
      <c r="D12" s="9">
        <f t="shared" si="0"/>
        <v>21535</v>
      </c>
      <c r="E12" s="9">
        <v>21535</v>
      </c>
      <c r="F12" s="9">
        <v>0</v>
      </c>
      <c r="G12" s="9">
        <f t="shared" si="1"/>
        <v>21535</v>
      </c>
      <c r="H12" s="9">
        <v>21535</v>
      </c>
      <c r="I12" s="9">
        <v>0</v>
      </c>
      <c r="J12" s="9">
        <f t="shared" si="2"/>
        <v>21535</v>
      </c>
      <c r="K12" s="9">
        <v>21535</v>
      </c>
      <c r="L12" s="9">
        <v>0</v>
      </c>
      <c r="M12" s="9">
        <f t="shared" si="3"/>
        <v>21535</v>
      </c>
      <c r="N12" s="9">
        <v>21535</v>
      </c>
      <c r="O12" s="9">
        <v>0</v>
      </c>
      <c r="P12" s="9">
        <f t="shared" si="4"/>
        <v>21535</v>
      </c>
      <c r="Q12" s="9">
        <v>21535</v>
      </c>
      <c r="R12" s="9">
        <v>0</v>
      </c>
      <c r="S12" s="9">
        <f t="shared" si="5"/>
        <v>21535</v>
      </c>
      <c r="T12" s="9">
        <v>21535</v>
      </c>
      <c r="U12" s="9">
        <v>0</v>
      </c>
      <c r="V12" s="9">
        <f t="shared" si="6"/>
        <v>21535</v>
      </c>
      <c r="W12" s="9">
        <v>21535</v>
      </c>
      <c r="X12" s="9">
        <v>0</v>
      </c>
      <c r="Y12" s="9">
        <f t="shared" si="7"/>
        <v>21535</v>
      </c>
      <c r="Z12" s="9">
        <v>21535</v>
      </c>
      <c r="AA12" s="9">
        <v>0</v>
      </c>
      <c r="AB12" s="9">
        <f t="shared" si="8"/>
        <v>21535</v>
      </c>
      <c r="AC12" s="9">
        <v>21535</v>
      </c>
      <c r="AD12" s="9">
        <v>0</v>
      </c>
      <c r="AE12" s="9">
        <f t="shared" si="9"/>
        <v>21535</v>
      </c>
      <c r="AF12" s="9">
        <v>21535</v>
      </c>
      <c r="AG12" s="9">
        <v>0</v>
      </c>
      <c r="AH12" s="9">
        <f t="shared" si="10"/>
        <v>21535</v>
      </c>
      <c r="AI12" s="9">
        <v>21535</v>
      </c>
      <c r="AJ12" s="9">
        <v>0</v>
      </c>
      <c r="AK12" s="9">
        <f t="shared" si="11"/>
        <v>21535</v>
      </c>
    </row>
    <row r="13" spans="1:37" ht="15.75" customHeight="1">
      <c r="A13" s="19" t="s">
        <v>44</v>
      </c>
      <c r="B13" s="9">
        <v>5873</v>
      </c>
      <c r="C13" s="9">
        <v>0</v>
      </c>
      <c r="D13" s="9">
        <f t="shared" si="0"/>
        <v>5873</v>
      </c>
      <c r="E13" s="9">
        <v>5873</v>
      </c>
      <c r="F13" s="9">
        <v>0</v>
      </c>
      <c r="G13" s="9">
        <f t="shared" si="1"/>
        <v>5873</v>
      </c>
      <c r="H13" s="9">
        <v>5873</v>
      </c>
      <c r="I13" s="9">
        <v>0</v>
      </c>
      <c r="J13" s="9">
        <f t="shared" si="2"/>
        <v>5873</v>
      </c>
      <c r="K13" s="9">
        <v>5873</v>
      </c>
      <c r="L13" s="9">
        <v>0</v>
      </c>
      <c r="M13" s="9">
        <f t="shared" si="3"/>
        <v>5873</v>
      </c>
      <c r="N13" s="9">
        <v>5873</v>
      </c>
      <c r="O13" s="9">
        <v>0</v>
      </c>
      <c r="P13" s="9">
        <f t="shared" si="4"/>
        <v>5873</v>
      </c>
      <c r="Q13" s="9">
        <v>5873</v>
      </c>
      <c r="R13" s="9">
        <v>0</v>
      </c>
      <c r="S13" s="9">
        <f t="shared" si="5"/>
        <v>5873</v>
      </c>
      <c r="T13" s="9">
        <v>5873</v>
      </c>
      <c r="U13" s="9">
        <v>0</v>
      </c>
      <c r="V13" s="9">
        <f t="shared" si="6"/>
        <v>5873</v>
      </c>
      <c r="W13" s="9">
        <v>5873</v>
      </c>
      <c r="X13" s="9">
        <v>0</v>
      </c>
      <c r="Y13" s="9">
        <f t="shared" si="7"/>
        <v>5873</v>
      </c>
      <c r="Z13" s="9">
        <v>5873</v>
      </c>
      <c r="AA13" s="9">
        <v>0</v>
      </c>
      <c r="AB13" s="9">
        <f t="shared" si="8"/>
        <v>5873</v>
      </c>
      <c r="AC13" s="9">
        <v>5873</v>
      </c>
      <c r="AD13" s="9">
        <v>0</v>
      </c>
      <c r="AE13" s="9">
        <f t="shared" si="9"/>
        <v>5873</v>
      </c>
      <c r="AF13" s="9">
        <v>5873</v>
      </c>
      <c r="AG13" s="9">
        <v>0</v>
      </c>
      <c r="AH13" s="9">
        <f t="shared" si="10"/>
        <v>5873</v>
      </c>
      <c r="AI13" s="9">
        <v>5873</v>
      </c>
      <c r="AJ13" s="9">
        <v>0</v>
      </c>
      <c r="AK13" s="9">
        <f t="shared" si="11"/>
        <v>5873</v>
      </c>
    </row>
    <row r="14" spans="1:37">
      <c r="A14" s="8" t="s">
        <v>56</v>
      </c>
      <c r="B14" s="9">
        <v>300560</v>
      </c>
      <c r="C14" s="9">
        <v>0</v>
      </c>
      <c r="D14" s="9">
        <f t="shared" si="0"/>
        <v>300560</v>
      </c>
      <c r="E14" s="9">
        <v>300560</v>
      </c>
      <c r="F14" s="9">
        <v>0</v>
      </c>
      <c r="G14" s="9">
        <f t="shared" si="1"/>
        <v>300560</v>
      </c>
      <c r="H14" s="9">
        <v>300560</v>
      </c>
      <c r="I14" s="9">
        <v>0</v>
      </c>
      <c r="J14" s="9">
        <f t="shared" si="2"/>
        <v>300560</v>
      </c>
      <c r="K14" s="9">
        <v>300560</v>
      </c>
      <c r="L14" s="9">
        <v>0</v>
      </c>
      <c r="M14" s="9">
        <f t="shared" si="3"/>
        <v>300560</v>
      </c>
      <c r="N14" s="9">
        <v>300560</v>
      </c>
      <c r="O14" s="9">
        <v>0</v>
      </c>
      <c r="P14" s="9">
        <f t="shared" si="4"/>
        <v>300560</v>
      </c>
      <c r="Q14" s="9">
        <v>300560</v>
      </c>
      <c r="R14" s="9">
        <v>0</v>
      </c>
      <c r="S14" s="9">
        <f t="shared" si="5"/>
        <v>300560</v>
      </c>
      <c r="T14" s="9">
        <v>300560</v>
      </c>
      <c r="U14" s="9">
        <v>0</v>
      </c>
      <c r="V14" s="9">
        <f t="shared" si="6"/>
        <v>300560</v>
      </c>
      <c r="W14" s="9">
        <v>267213</v>
      </c>
      <c r="X14" s="9">
        <v>0</v>
      </c>
      <c r="Y14" s="9">
        <f t="shared" si="7"/>
        <v>267213</v>
      </c>
      <c r="Z14" s="9">
        <v>267213</v>
      </c>
      <c r="AA14" s="9">
        <v>0</v>
      </c>
      <c r="AB14" s="9">
        <f t="shared" si="8"/>
        <v>267213</v>
      </c>
      <c r="AC14" s="9">
        <v>267213</v>
      </c>
      <c r="AD14" s="9">
        <v>0</v>
      </c>
      <c r="AE14" s="9">
        <f t="shared" si="9"/>
        <v>267213</v>
      </c>
      <c r="AF14" s="9">
        <v>267213</v>
      </c>
      <c r="AG14" s="9">
        <v>0</v>
      </c>
      <c r="AH14" s="9">
        <f t="shared" si="10"/>
        <v>267213</v>
      </c>
      <c r="AI14" s="9">
        <v>267213</v>
      </c>
      <c r="AJ14" s="9">
        <v>0</v>
      </c>
      <c r="AK14" s="9">
        <f t="shared" si="11"/>
        <v>267213</v>
      </c>
    </row>
    <row r="15" spans="1:37">
      <c r="A15" s="19" t="s">
        <v>57</v>
      </c>
      <c r="B15" s="9">
        <v>46431</v>
      </c>
      <c r="C15" s="9">
        <v>0</v>
      </c>
      <c r="D15" s="9">
        <f t="shared" si="0"/>
        <v>46431</v>
      </c>
      <c r="E15" s="9">
        <f>(54170/30)*2</f>
        <v>3611.3333333333335</v>
      </c>
      <c r="F15" s="9">
        <v>0</v>
      </c>
      <c r="G15" s="9">
        <f t="shared" si="1"/>
        <v>3611.3333333333335</v>
      </c>
      <c r="H15" s="9">
        <v>0</v>
      </c>
      <c r="I15" s="9"/>
      <c r="J15" s="9">
        <f t="shared" si="2"/>
        <v>0</v>
      </c>
      <c r="K15" s="9">
        <v>0</v>
      </c>
      <c r="L15" s="9">
        <v>0</v>
      </c>
      <c r="M15" s="9">
        <f t="shared" si="3"/>
        <v>0</v>
      </c>
      <c r="N15" s="9">
        <v>0</v>
      </c>
      <c r="O15" s="9">
        <v>0</v>
      </c>
      <c r="P15" s="9">
        <f t="shared" si="4"/>
        <v>0</v>
      </c>
      <c r="Q15" s="9">
        <v>0</v>
      </c>
      <c r="R15" s="9">
        <v>0</v>
      </c>
      <c r="S15" s="9">
        <f t="shared" si="5"/>
        <v>0</v>
      </c>
      <c r="T15" s="9">
        <v>0</v>
      </c>
      <c r="U15" s="9">
        <v>0</v>
      </c>
      <c r="V15" s="9">
        <f t="shared" si="6"/>
        <v>0</v>
      </c>
      <c r="W15" s="9">
        <v>0</v>
      </c>
      <c r="X15" s="9">
        <v>0</v>
      </c>
      <c r="Y15" s="9">
        <f t="shared" si="7"/>
        <v>0</v>
      </c>
      <c r="Z15" s="9">
        <v>0</v>
      </c>
      <c r="AA15" s="9">
        <v>0</v>
      </c>
      <c r="AB15" s="9">
        <f t="shared" si="8"/>
        <v>0</v>
      </c>
      <c r="AC15" s="9">
        <v>0</v>
      </c>
      <c r="AD15" s="9">
        <v>0</v>
      </c>
      <c r="AE15" s="9">
        <f t="shared" si="9"/>
        <v>0</v>
      </c>
      <c r="AF15" s="9">
        <v>0</v>
      </c>
      <c r="AG15" s="9">
        <v>0</v>
      </c>
      <c r="AH15" s="9">
        <f t="shared" si="10"/>
        <v>0</v>
      </c>
      <c r="AI15" s="9">
        <v>0</v>
      </c>
      <c r="AJ15" s="9">
        <v>0</v>
      </c>
      <c r="AK15" s="9">
        <f t="shared" si="11"/>
        <v>0</v>
      </c>
    </row>
    <row r="16" spans="1:37">
      <c r="A16" s="31" t="s">
        <v>58</v>
      </c>
      <c r="B16" s="9">
        <v>1160000</v>
      </c>
      <c r="C16" s="9">
        <v>0</v>
      </c>
      <c r="D16" s="9">
        <f t="shared" si="0"/>
        <v>1160000</v>
      </c>
      <c r="E16" s="9">
        <f>(1160000/30)*2</f>
        <v>77333.333333333328</v>
      </c>
      <c r="F16" s="9">
        <v>0</v>
      </c>
      <c r="G16" s="9">
        <f t="shared" si="1"/>
        <v>77333.333333333328</v>
      </c>
      <c r="H16" s="9">
        <v>0</v>
      </c>
      <c r="I16" s="9"/>
      <c r="J16" s="9">
        <f t="shared" si="2"/>
        <v>0</v>
      </c>
      <c r="K16" s="9">
        <v>0</v>
      </c>
      <c r="L16" s="9">
        <v>0</v>
      </c>
      <c r="M16" s="9">
        <f t="shared" si="3"/>
        <v>0</v>
      </c>
      <c r="N16" s="9">
        <v>0</v>
      </c>
      <c r="O16" s="9">
        <v>0</v>
      </c>
      <c r="P16" s="9">
        <f t="shared" si="4"/>
        <v>0</v>
      </c>
      <c r="Q16" s="9">
        <v>0</v>
      </c>
      <c r="R16" s="9">
        <v>0</v>
      </c>
      <c r="S16" s="9">
        <f t="shared" si="5"/>
        <v>0</v>
      </c>
      <c r="T16" s="9">
        <v>0</v>
      </c>
      <c r="U16" s="9">
        <v>0</v>
      </c>
      <c r="V16" s="9">
        <f t="shared" si="6"/>
        <v>0</v>
      </c>
      <c r="W16" s="9">
        <v>0</v>
      </c>
      <c r="X16" s="9">
        <v>0</v>
      </c>
      <c r="Y16" s="9">
        <f t="shared" si="7"/>
        <v>0</v>
      </c>
      <c r="Z16" s="9">
        <v>0</v>
      </c>
      <c r="AA16" s="9">
        <v>0</v>
      </c>
      <c r="AB16" s="9">
        <f t="shared" si="8"/>
        <v>0</v>
      </c>
      <c r="AC16" s="9">
        <v>0</v>
      </c>
      <c r="AD16" s="9">
        <v>0</v>
      </c>
      <c r="AE16" s="9">
        <f t="shared" si="9"/>
        <v>0</v>
      </c>
      <c r="AF16" s="9">
        <v>0</v>
      </c>
      <c r="AG16" s="9">
        <v>0</v>
      </c>
      <c r="AH16" s="9">
        <f t="shared" si="10"/>
        <v>0</v>
      </c>
      <c r="AI16" s="9">
        <v>0</v>
      </c>
      <c r="AJ16" s="9">
        <v>0</v>
      </c>
      <c r="AK16" s="9">
        <f t="shared" si="11"/>
        <v>0</v>
      </c>
    </row>
    <row r="17" spans="1:37">
      <c r="A17" s="19" t="s">
        <v>59</v>
      </c>
      <c r="B17" s="9">
        <v>191400</v>
      </c>
      <c r="C17" s="9">
        <v>0</v>
      </c>
      <c r="D17" s="9">
        <f t="shared" si="0"/>
        <v>191400</v>
      </c>
      <c r="E17" s="9">
        <f>(191400/30)*2</f>
        <v>12760</v>
      </c>
      <c r="F17" s="9">
        <v>0</v>
      </c>
      <c r="G17" s="9">
        <f t="shared" si="1"/>
        <v>12760</v>
      </c>
      <c r="H17" s="9">
        <v>0</v>
      </c>
      <c r="I17" s="9"/>
      <c r="J17" s="9">
        <f t="shared" si="2"/>
        <v>0</v>
      </c>
      <c r="K17" s="9">
        <v>0</v>
      </c>
      <c r="L17" s="9">
        <v>0</v>
      </c>
      <c r="M17" s="9">
        <f t="shared" si="3"/>
        <v>0</v>
      </c>
      <c r="N17" s="9">
        <v>0</v>
      </c>
      <c r="O17" s="9">
        <v>0</v>
      </c>
      <c r="P17" s="9">
        <f t="shared" si="4"/>
        <v>0</v>
      </c>
      <c r="Q17" s="9">
        <v>0</v>
      </c>
      <c r="R17" s="9">
        <v>0</v>
      </c>
      <c r="S17" s="9">
        <f t="shared" si="5"/>
        <v>0</v>
      </c>
      <c r="T17" s="9">
        <v>0</v>
      </c>
      <c r="U17" s="9">
        <v>0</v>
      </c>
      <c r="V17" s="9">
        <f t="shared" si="6"/>
        <v>0</v>
      </c>
      <c r="W17" s="9">
        <v>0</v>
      </c>
      <c r="X17" s="9">
        <v>0</v>
      </c>
      <c r="Y17" s="9">
        <f t="shared" si="7"/>
        <v>0</v>
      </c>
      <c r="Z17" s="9">
        <v>0</v>
      </c>
      <c r="AA17" s="9">
        <v>0</v>
      </c>
      <c r="AB17" s="9">
        <f t="shared" si="8"/>
        <v>0</v>
      </c>
      <c r="AC17" s="9">
        <v>0</v>
      </c>
      <c r="AD17" s="9">
        <v>0</v>
      </c>
      <c r="AE17" s="9">
        <f t="shared" si="9"/>
        <v>0</v>
      </c>
      <c r="AF17" s="9">
        <v>0</v>
      </c>
      <c r="AG17" s="9">
        <v>0</v>
      </c>
      <c r="AH17" s="9">
        <f t="shared" si="10"/>
        <v>0</v>
      </c>
      <c r="AI17" s="9">
        <v>0</v>
      </c>
      <c r="AJ17" s="9">
        <v>0</v>
      </c>
      <c r="AK17" s="9">
        <f t="shared" si="11"/>
        <v>0</v>
      </c>
    </row>
    <row r="18" spans="1:37">
      <c r="A18" s="19" t="s">
        <v>60</v>
      </c>
      <c r="B18" s="9">
        <v>283966</v>
      </c>
      <c r="C18" s="9">
        <v>0</v>
      </c>
      <c r="D18" s="9">
        <f t="shared" si="0"/>
        <v>283966</v>
      </c>
      <c r="E18" s="9">
        <f>(283966/30)*2</f>
        <v>18931.066666666666</v>
      </c>
      <c r="F18" s="9">
        <v>0</v>
      </c>
      <c r="G18" s="9">
        <f t="shared" si="1"/>
        <v>18931.066666666666</v>
      </c>
      <c r="H18" s="9">
        <v>0</v>
      </c>
      <c r="I18" s="9"/>
      <c r="J18" s="9">
        <f t="shared" si="2"/>
        <v>0</v>
      </c>
      <c r="K18" s="9">
        <v>0</v>
      </c>
      <c r="L18" s="9">
        <v>0</v>
      </c>
      <c r="M18" s="9">
        <f t="shared" si="3"/>
        <v>0</v>
      </c>
      <c r="N18" s="9">
        <v>0</v>
      </c>
      <c r="O18" s="9">
        <v>0</v>
      </c>
      <c r="P18" s="9">
        <f t="shared" si="4"/>
        <v>0</v>
      </c>
      <c r="Q18" s="9">
        <v>0</v>
      </c>
      <c r="R18" s="9">
        <v>0</v>
      </c>
      <c r="S18" s="9">
        <f t="shared" si="5"/>
        <v>0</v>
      </c>
      <c r="T18" s="9">
        <v>0</v>
      </c>
      <c r="U18" s="9">
        <v>0</v>
      </c>
      <c r="V18" s="9">
        <f t="shared" si="6"/>
        <v>0</v>
      </c>
      <c r="W18" s="9">
        <v>0</v>
      </c>
      <c r="X18" s="9">
        <v>0</v>
      </c>
      <c r="Y18" s="9">
        <f t="shared" si="7"/>
        <v>0</v>
      </c>
      <c r="Z18" s="9">
        <v>0</v>
      </c>
      <c r="AA18" s="9">
        <v>0</v>
      </c>
      <c r="AB18" s="9">
        <f t="shared" si="8"/>
        <v>0</v>
      </c>
      <c r="AC18" s="9">
        <v>0</v>
      </c>
      <c r="AD18" s="9">
        <v>0</v>
      </c>
      <c r="AE18" s="9">
        <f t="shared" si="9"/>
        <v>0</v>
      </c>
      <c r="AF18" s="9">
        <v>0</v>
      </c>
      <c r="AG18" s="9">
        <v>0</v>
      </c>
      <c r="AH18" s="9">
        <f t="shared" si="10"/>
        <v>0</v>
      </c>
      <c r="AI18" s="9">
        <v>0</v>
      </c>
      <c r="AJ18" s="9">
        <v>0</v>
      </c>
      <c r="AK18" s="9">
        <f t="shared" si="11"/>
        <v>0</v>
      </c>
    </row>
    <row r="19" spans="1:37">
      <c r="A19" s="19" t="s">
        <v>61</v>
      </c>
      <c r="B19" s="9">
        <v>46400</v>
      </c>
      <c r="C19" s="9">
        <v>0</v>
      </c>
      <c r="D19" s="9">
        <f t="shared" si="0"/>
        <v>46400</v>
      </c>
      <c r="E19" s="9">
        <f>(46400/30)*2</f>
        <v>3093.3333333333335</v>
      </c>
      <c r="F19" s="9">
        <v>0</v>
      </c>
      <c r="G19" s="9">
        <f t="shared" si="1"/>
        <v>3093.3333333333335</v>
      </c>
      <c r="H19" s="9">
        <v>0</v>
      </c>
      <c r="I19" s="9"/>
      <c r="J19" s="9">
        <f t="shared" si="2"/>
        <v>0</v>
      </c>
      <c r="K19" s="9">
        <v>0</v>
      </c>
      <c r="L19" s="9">
        <v>0</v>
      </c>
      <c r="M19" s="9">
        <f t="shared" si="3"/>
        <v>0</v>
      </c>
      <c r="N19" s="9">
        <v>0</v>
      </c>
      <c r="O19" s="9">
        <v>0</v>
      </c>
      <c r="P19" s="9">
        <f t="shared" si="4"/>
        <v>0</v>
      </c>
      <c r="Q19" s="9">
        <v>0</v>
      </c>
      <c r="R19" s="9">
        <v>0</v>
      </c>
      <c r="S19" s="9">
        <f t="shared" si="5"/>
        <v>0</v>
      </c>
      <c r="T19" s="9">
        <v>0</v>
      </c>
      <c r="U19" s="9">
        <v>0</v>
      </c>
      <c r="V19" s="9">
        <f t="shared" si="6"/>
        <v>0</v>
      </c>
      <c r="W19" s="9">
        <v>0</v>
      </c>
      <c r="X19" s="9">
        <v>0</v>
      </c>
      <c r="Y19" s="9">
        <f t="shared" si="7"/>
        <v>0</v>
      </c>
      <c r="Z19" s="9">
        <v>0</v>
      </c>
      <c r="AA19" s="9">
        <v>0</v>
      </c>
      <c r="AB19" s="9">
        <f t="shared" si="8"/>
        <v>0</v>
      </c>
      <c r="AC19" s="9">
        <v>0</v>
      </c>
      <c r="AD19" s="9">
        <v>0</v>
      </c>
      <c r="AE19" s="9">
        <f t="shared" si="9"/>
        <v>0</v>
      </c>
      <c r="AF19" s="9">
        <v>0</v>
      </c>
      <c r="AG19" s="9">
        <v>0</v>
      </c>
      <c r="AH19" s="9">
        <f t="shared" si="10"/>
        <v>0</v>
      </c>
      <c r="AI19" s="9">
        <v>0</v>
      </c>
      <c r="AJ19" s="9">
        <v>0</v>
      </c>
      <c r="AK19" s="9">
        <f t="shared" si="11"/>
        <v>0</v>
      </c>
    </row>
    <row r="20" spans="1:37">
      <c r="A20" s="19" t="s">
        <v>62</v>
      </c>
      <c r="B20" s="9">
        <v>0</v>
      </c>
      <c r="C20" s="9">
        <v>0</v>
      </c>
      <c r="D20" s="9">
        <f t="shared" si="0"/>
        <v>0</v>
      </c>
      <c r="E20" s="9">
        <v>0</v>
      </c>
      <c r="F20" s="9">
        <v>0</v>
      </c>
      <c r="G20" s="9">
        <f t="shared" si="1"/>
        <v>0</v>
      </c>
      <c r="H20" s="9">
        <v>0</v>
      </c>
      <c r="I20" s="9"/>
      <c r="J20" s="9">
        <f t="shared" si="2"/>
        <v>0</v>
      </c>
      <c r="K20" s="9">
        <v>0</v>
      </c>
      <c r="L20" s="9">
        <v>0</v>
      </c>
      <c r="M20" s="9">
        <f t="shared" si="3"/>
        <v>0</v>
      </c>
      <c r="N20" s="9">
        <v>0</v>
      </c>
      <c r="O20" s="9">
        <v>0</v>
      </c>
      <c r="P20" s="9">
        <f t="shared" si="4"/>
        <v>0</v>
      </c>
      <c r="Q20" s="9">
        <v>0</v>
      </c>
      <c r="R20" s="9">
        <v>0</v>
      </c>
      <c r="S20" s="9">
        <f t="shared" si="5"/>
        <v>0</v>
      </c>
      <c r="T20" s="9">
        <v>0</v>
      </c>
      <c r="U20" s="9">
        <v>0</v>
      </c>
      <c r="V20" s="9">
        <f t="shared" si="6"/>
        <v>0</v>
      </c>
      <c r="W20" s="9">
        <v>0</v>
      </c>
      <c r="X20" s="9">
        <v>0</v>
      </c>
      <c r="Y20" s="9">
        <f t="shared" si="7"/>
        <v>0</v>
      </c>
      <c r="Z20" s="9">
        <v>0</v>
      </c>
      <c r="AA20" s="9">
        <v>0</v>
      </c>
      <c r="AB20" s="9">
        <f t="shared" si="8"/>
        <v>0</v>
      </c>
      <c r="AC20" s="9">
        <v>0</v>
      </c>
      <c r="AD20" s="9">
        <v>0</v>
      </c>
      <c r="AE20" s="9">
        <f t="shared" si="9"/>
        <v>0</v>
      </c>
      <c r="AF20" s="9">
        <v>0</v>
      </c>
      <c r="AG20" s="9">
        <v>0</v>
      </c>
      <c r="AH20" s="9">
        <f t="shared" si="10"/>
        <v>0</v>
      </c>
      <c r="AI20" s="9">
        <v>0</v>
      </c>
      <c r="AJ20" s="9">
        <v>0</v>
      </c>
      <c r="AK20" s="9">
        <f t="shared" si="11"/>
        <v>0</v>
      </c>
    </row>
    <row r="21" spans="1:37">
      <c r="A21" s="19" t="s">
        <v>63</v>
      </c>
      <c r="B21" s="9">
        <v>0</v>
      </c>
      <c r="C21" s="9">
        <v>0</v>
      </c>
      <c r="D21" s="9">
        <f t="shared" si="0"/>
        <v>0</v>
      </c>
      <c r="E21" s="9">
        <v>0</v>
      </c>
      <c r="F21" s="9">
        <v>0</v>
      </c>
      <c r="G21" s="9">
        <f t="shared" si="1"/>
        <v>0</v>
      </c>
      <c r="H21" s="9">
        <v>0</v>
      </c>
      <c r="I21" s="9"/>
      <c r="J21" s="9">
        <f t="shared" si="2"/>
        <v>0</v>
      </c>
      <c r="K21" s="9">
        <v>0</v>
      </c>
      <c r="L21" s="9">
        <v>0</v>
      </c>
      <c r="M21" s="9">
        <f t="shared" si="3"/>
        <v>0</v>
      </c>
      <c r="N21" s="9">
        <v>0</v>
      </c>
      <c r="O21" s="9">
        <v>0</v>
      </c>
      <c r="P21" s="9">
        <f t="shared" si="4"/>
        <v>0</v>
      </c>
      <c r="Q21" s="9">
        <v>0</v>
      </c>
      <c r="R21" s="9">
        <v>0</v>
      </c>
      <c r="S21" s="9">
        <f t="shared" si="5"/>
        <v>0</v>
      </c>
      <c r="T21" s="9">
        <v>0</v>
      </c>
      <c r="U21" s="9">
        <v>0</v>
      </c>
      <c r="V21" s="9">
        <f t="shared" si="6"/>
        <v>0</v>
      </c>
      <c r="W21" s="9">
        <v>0</v>
      </c>
      <c r="X21" s="9">
        <v>0</v>
      </c>
      <c r="Y21" s="9">
        <f t="shared" si="7"/>
        <v>0</v>
      </c>
      <c r="Z21" s="9">
        <v>0</v>
      </c>
      <c r="AA21" s="9">
        <v>0</v>
      </c>
      <c r="AB21" s="9">
        <f t="shared" si="8"/>
        <v>0</v>
      </c>
      <c r="AC21" s="9">
        <v>0</v>
      </c>
      <c r="AD21" s="9">
        <v>0</v>
      </c>
      <c r="AE21" s="9">
        <f t="shared" si="9"/>
        <v>0</v>
      </c>
      <c r="AF21" s="9">
        <v>0</v>
      </c>
      <c r="AG21" s="9">
        <v>0</v>
      </c>
      <c r="AH21" s="9">
        <f t="shared" si="10"/>
        <v>0</v>
      </c>
      <c r="AI21" s="9">
        <v>0</v>
      </c>
      <c r="AJ21" s="9">
        <v>0</v>
      </c>
      <c r="AK21" s="9">
        <f t="shared" si="11"/>
        <v>0</v>
      </c>
    </row>
    <row r="22" spans="1:37">
      <c r="A22" s="19" t="s">
        <v>45</v>
      </c>
      <c r="B22" s="9">
        <v>0</v>
      </c>
      <c r="C22" s="9">
        <v>0</v>
      </c>
      <c r="D22" s="9">
        <f t="shared" si="0"/>
        <v>0</v>
      </c>
      <c r="E22" s="9">
        <v>0</v>
      </c>
      <c r="F22" s="9">
        <v>0</v>
      </c>
      <c r="G22" s="9">
        <f t="shared" si="1"/>
        <v>0</v>
      </c>
      <c r="H22" s="9">
        <v>0</v>
      </c>
      <c r="I22" s="9"/>
      <c r="J22" s="9">
        <f t="shared" si="2"/>
        <v>0</v>
      </c>
      <c r="K22" s="9">
        <v>0</v>
      </c>
      <c r="L22" s="9">
        <v>0</v>
      </c>
      <c r="M22" s="9">
        <f t="shared" si="3"/>
        <v>0</v>
      </c>
      <c r="N22" s="9">
        <v>0</v>
      </c>
      <c r="O22" s="9">
        <v>0</v>
      </c>
      <c r="P22" s="9">
        <f t="shared" si="4"/>
        <v>0</v>
      </c>
      <c r="Q22" s="9">
        <v>0</v>
      </c>
      <c r="R22" s="9">
        <v>0</v>
      </c>
      <c r="S22" s="9">
        <f t="shared" si="5"/>
        <v>0</v>
      </c>
      <c r="T22" s="9">
        <v>0</v>
      </c>
      <c r="U22" s="9">
        <v>0</v>
      </c>
      <c r="V22" s="9">
        <f t="shared" si="6"/>
        <v>0</v>
      </c>
      <c r="W22" s="9">
        <v>0</v>
      </c>
      <c r="X22" s="9">
        <v>0</v>
      </c>
      <c r="Y22" s="9">
        <f t="shared" si="7"/>
        <v>0</v>
      </c>
      <c r="Z22" s="9">
        <v>0</v>
      </c>
      <c r="AA22" s="9">
        <v>0</v>
      </c>
      <c r="AB22" s="9">
        <f t="shared" si="8"/>
        <v>0</v>
      </c>
      <c r="AC22" s="9">
        <v>0</v>
      </c>
      <c r="AD22" s="9">
        <v>0</v>
      </c>
      <c r="AE22" s="9">
        <f t="shared" si="9"/>
        <v>0</v>
      </c>
      <c r="AF22" s="9">
        <v>0</v>
      </c>
      <c r="AG22" s="9">
        <v>0</v>
      </c>
      <c r="AH22" s="9">
        <f t="shared" si="10"/>
        <v>0</v>
      </c>
      <c r="AI22" s="9">
        <v>0</v>
      </c>
      <c r="AJ22" s="9">
        <v>0</v>
      </c>
      <c r="AK22" s="9">
        <f t="shared" si="11"/>
        <v>0</v>
      </c>
    </row>
    <row r="23" spans="1:37">
      <c r="A23" s="19" t="s">
        <v>46</v>
      </c>
      <c r="B23" s="9">
        <v>0</v>
      </c>
      <c r="C23" s="9">
        <v>0</v>
      </c>
      <c r="D23" s="9">
        <f t="shared" si="0"/>
        <v>0</v>
      </c>
      <c r="E23" s="9">
        <v>0</v>
      </c>
      <c r="F23" s="9">
        <v>0</v>
      </c>
      <c r="G23" s="9">
        <f t="shared" si="1"/>
        <v>0</v>
      </c>
      <c r="H23" s="9">
        <v>0</v>
      </c>
      <c r="I23" s="9"/>
      <c r="J23" s="9">
        <f t="shared" si="2"/>
        <v>0</v>
      </c>
      <c r="K23" s="9">
        <v>0</v>
      </c>
      <c r="L23" s="9">
        <v>0</v>
      </c>
      <c r="M23" s="9">
        <f t="shared" si="3"/>
        <v>0</v>
      </c>
      <c r="N23" s="9">
        <v>0</v>
      </c>
      <c r="O23" s="9">
        <v>0</v>
      </c>
      <c r="P23" s="9">
        <f t="shared" si="4"/>
        <v>0</v>
      </c>
      <c r="Q23" s="9">
        <v>0</v>
      </c>
      <c r="R23" s="9">
        <v>0</v>
      </c>
      <c r="S23" s="9">
        <f t="shared" si="5"/>
        <v>0</v>
      </c>
      <c r="T23" s="9">
        <v>0</v>
      </c>
      <c r="U23" s="9">
        <v>0</v>
      </c>
      <c r="V23" s="9">
        <f t="shared" si="6"/>
        <v>0</v>
      </c>
      <c r="W23" s="9">
        <v>0</v>
      </c>
      <c r="X23" s="9">
        <v>0</v>
      </c>
      <c r="Y23" s="9">
        <f t="shared" si="7"/>
        <v>0</v>
      </c>
      <c r="Z23" s="9">
        <v>0</v>
      </c>
      <c r="AA23" s="9">
        <v>0</v>
      </c>
      <c r="AB23" s="9">
        <f t="shared" si="8"/>
        <v>0</v>
      </c>
      <c r="AC23" s="9">
        <v>0</v>
      </c>
      <c r="AD23" s="9">
        <v>0</v>
      </c>
      <c r="AE23" s="9">
        <f t="shared" si="9"/>
        <v>0</v>
      </c>
      <c r="AF23" s="9">
        <v>0</v>
      </c>
      <c r="AG23" s="9">
        <v>0</v>
      </c>
      <c r="AH23" s="9">
        <f t="shared" si="10"/>
        <v>0</v>
      </c>
      <c r="AI23" s="9">
        <v>0</v>
      </c>
      <c r="AJ23" s="9">
        <v>0</v>
      </c>
      <c r="AK23" s="9">
        <f t="shared" si="11"/>
        <v>0</v>
      </c>
    </row>
    <row r="24" spans="1:37">
      <c r="A24" s="19" t="s">
        <v>47</v>
      </c>
      <c r="B24" s="9">
        <v>0</v>
      </c>
      <c r="C24" s="9">
        <v>0</v>
      </c>
      <c r="D24" s="9">
        <f t="shared" si="0"/>
        <v>0</v>
      </c>
      <c r="E24" s="9">
        <v>0</v>
      </c>
      <c r="F24" s="9">
        <v>0</v>
      </c>
      <c r="G24" s="9">
        <f t="shared" si="1"/>
        <v>0</v>
      </c>
      <c r="H24" s="9">
        <v>0</v>
      </c>
      <c r="I24" s="9"/>
      <c r="J24" s="9">
        <f t="shared" si="2"/>
        <v>0</v>
      </c>
      <c r="K24" s="9">
        <v>0</v>
      </c>
      <c r="L24" s="9">
        <v>0</v>
      </c>
      <c r="M24" s="9">
        <f t="shared" si="3"/>
        <v>0</v>
      </c>
      <c r="N24" s="9">
        <v>0</v>
      </c>
      <c r="O24" s="9">
        <v>0</v>
      </c>
      <c r="P24" s="9">
        <f t="shared" si="4"/>
        <v>0</v>
      </c>
      <c r="Q24" s="9">
        <v>0</v>
      </c>
      <c r="R24" s="9">
        <v>0</v>
      </c>
      <c r="S24" s="9">
        <f t="shared" si="5"/>
        <v>0</v>
      </c>
      <c r="T24" s="9">
        <v>0</v>
      </c>
      <c r="U24" s="9">
        <v>0</v>
      </c>
      <c r="V24" s="9">
        <f t="shared" si="6"/>
        <v>0</v>
      </c>
      <c r="W24" s="9">
        <v>0</v>
      </c>
      <c r="X24" s="9">
        <v>0</v>
      </c>
      <c r="Y24" s="9">
        <f t="shared" si="7"/>
        <v>0</v>
      </c>
      <c r="Z24" s="9">
        <v>0</v>
      </c>
      <c r="AA24" s="9">
        <v>0</v>
      </c>
      <c r="AB24" s="9">
        <f t="shared" si="8"/>
        <v>0</v>
      </c>
      <c r="AC24" s="9">
        <v>0</v>
      </c>
      <c r="AD24" s="9">
        <v>0</v>
      </c>
      <c r="AE24" s="9">
        <f t="shared" si="9"/>
        <v>0</v>
      </c>
      <c r="AF24" s="9">
        <v>0</v>
      </c>
      <c r="AG24" s="9">
        <v>0</v>
      </c>
      <c r="AH24" s="9">
        <f t="shared" si="10"/>
        <v>0</v>
      </c>
      <c r="AI24" s="9">
        <v>0</v>
      </c>
      <c r="AJ24" s="9">
        <v>0</v>
      </c>
      <c r="AK24" s="9">
        <f t="shared" si="11"/>
        <v>0</v>
      </c>
    </row>
    <row r="25" spans="1:37" ht="15.75" thickBot="1">
      <c r="A25" s="21" t="s">
        <v>33</v>
      </c>
      <c r="B25" s="9">
        <v>0</v>
      </c>
      <c r="C25" s="9">
        <v>0</v>
      </c>
      <c r="D25" s="9">
        <f t="shared" si="0"/>
        <v>0</v>
      </c>
      <c r="E25" s="9">
        <v>0</v>
      </c>
      <c r="F25" s="9">
        <v>0</v>
      </c>
      <c r="G25" s="9">
        <f t="shared" si="1"/>
        <v>0</v>
      </c>
      <c r="H25" s="9">
        <v>0</v>
      </c>
      <c r="I25" s="9"/>
      <c r="J25" s="9">
        <f t="shared" si="2"/>
        <v>0</v>
      </c>
      <c r="K25" s="9">
        <v>0</v>
      </c>
      <c r="L25" s="9">
        <v>0</v>
      </c>
      <c r="M25" s="9">
        <f t="shared" si="3"/>
        <v>0</v>
      </c>
      <c r="N25" s="9">
        <v>0</v>
      </c>
      <c r="O25" s="9">
        <v>0</v>
      </c>
      <c r="P25" s="9">
        <f t="shared" si="4"/>
        <v>0</v>
      </c>
      <c r="Q25" s="9">
        <v>0</v>
      </c>
      <c r="R25" s="9">
        <v>0</v>
      </c>
      <c r="S25" s="9">
        <f t="shared" si="5"/>
        <v>0</v>
      </c>
      <c r="T25" s="9">
        <v>0</v>
      </c>
      <c r="U25" s="9">
        <v>0</v>
      </c>
      <c r="V25" s="9">
        <f t="shared" si="6"/>
        <v>0</v>
      </c>
      <c r="W25" s="9">
        <v>0</v>
      </c>
      <c r="X25" s="9">
        <v>0</v>
      </c>
      <c r="Y25" s="9">
        <f t="shared" si="7"/>
        <v>0</v>
      </c>
      <c r="Z25" s="9">
        <v>0</v>
      </c>
      <c r="AA25" s="9">
        <v>0</v>
      </c>
      <c r="AB25" s="9">
        <f t="shared" si="8"/>
        <v>0</v>
      </c>
      <c r="AC25" s="9">
        <v>0</v>
      </c>
      <c r="AD25" s="9">
        <v>0</v>
      </c>
      <c r="AE25" s="9">
        <f t="shared" si="9"/>
        <v>0</v>
      </c>
      <c r="AF25" s="9">
        <v>0</v>
      </c>
      <c r="AG25" s="9">
        <v>0</v>
      </c>
      <c r="AH25" s="9">
        <f t="shared" si="10"/>
        <v>0</v>
      </c>
      <c r="AI25" s="9">
        <v>0</v>
      </c>
      <c r="AJ25" s="9">
        <v>0</v>
      </c>
      <c r="AK25" s="9">
        <f t="shared" si="11"/>
        <v>0</v>
      </c>
    </row>
    <row r="26" spans="1:37">
      <c r="A26" s="7"/>
    </row>
    <row r="27" spans="1:37">
      <c r="A27" s="7"/>
      <c r="R27" s="4"/>
      <c r="S27" s="3"/>
      <c r="AE27" s="4"/>
      <c r="AF27" s="3"/>
    </row>
    <row r="28" spans="1:37" ht="15.75" thickBot="1">
      <c r="A28" s="7"/>
      <c r="L28" s="4"/>
      <c r="M28" s="3"/>
      <c r="R28" s="4"/>
      <c r="S28" s="3"/>
      <c r="T28" s="4"/>
      <c r="U28" s="3"/>
      <c r="AE28" s="4"/>
      <c r="AF28" s="3"/>
    </row>
    <row r="29" spans="1:37" ht="25.5" customHeight="1">
      <c r="A29" s="61" t="s">
        <v>1</v>
      </c>
      <c r="B29" s="67" t="s">
        <v>66</v>
      </c>
      <c r="C29" s="65" t="s">
        <v>69</v>
      </c>
      <c r="D29" s="65" t="s">
        <v>70</v>
      </c>
      <c r="E29" s="67" t="s">
        <v>71</v>
      </c>
      <c r="M29" s="6"/>
      <c r="S29" s="4"/>
      <c r="T29" s="3"/>
      <c r="U29" s="4"/>
      <c r="V29" s="3"/>
      <c r="W29" s="7"/>
      <c r="X29" s="1"/>
      <c r="AB29" s="4"/>
      <c r="AC29" s="3"/>
      <c r="AF29" s="4"/>
      <c r="AG29" s="3"/>
    </row>
    <row r="30" spans="1:37" ht="25.5" customHeight="1" thickBot="1">
      <c r="A30" s="62"/>
      <c r="B30" s="68"/>
      <c r="C30" s="66"/>
      <c r="D30" s="66"/>
      <c r="E30" s="68"/>
      <c r="M30" s="1"/>
      <c r="S30" s="4"/>
      <c r="T30" s="3"/>
      <c r="U30" s="4"/>
      <c r="V30" s="3"/>
      <c r="W30" s="7"/>
      <c r="X30" s="1"/>
      <c r="AB30" s="4"/>
      <c r="AC30" s="3"/>
      <c r="AF30" s="4"/>
      <c r="AG30" s="3"/>
    </row>
    <row r="31" spans="1:37">
      <c r="A31" s="15" t="s">
        <v>19</v>
      </c>
      <c r="B31" s="32">
        <v>9393102</v>
      </c>
      <c r="C31" s="33">
        <f t="shared" ref="C31:C50" si="12">B6+E6+H6+K6+N6+Q6+T6+W6+Z6+AC6+AF6+AI6</f>
        <v>4124676</v>
      </c>
      <c r="D31" s="33">
        <f t="shared" ref="D31:D50" si="13">C6+F6+I6+L6+O6+R6+U6+X6+AA6+AD6+AG6+AJ6</f>
        <v>0</v>
      </c>
      <c r="E31" s="34">
        <f>B31+C31-D31</f>
        <v>13517778</v>
      </c>
      <c r="G31" s="39"/>
      <c r="H31" s="7"/>
      <c r="J31" s="1"/>
      <c r="L31" s="1"/>
      <c r="M31" s="1"/>
      <c r="S31" s="4"/>
      <c r="T31" s="3"/>
      <c r="U31" s="4"/>
      <c r="V31" s="3"/>
      <c r="W31" s="7"/>
      <c r="X31" s="1"/>
      <c r="AB31" s="4"/>
      <c r="AC31" s="3"/>
      <c r="AF31" s="4"/>
      <c r="AG31" s="3"/>
    </row>
    <row r="32" spans="1:37">
      <c r="A32" s="26" t="s">
        <v>51</v>
      </c>
      <c r="B32" s="25">
        <v>2172621</v>
      </c>
      <c r="C32" s="27">
        <f t="shared" si="12"/>
        <v>0</v>
      </c>
      <c r="D32" s="27">
        <f t="shared" si="13"/>
        <v>0</v>
      </c>
      <c r="E32" s="35">
        <f t="shared" ref="E32:E50" si="14">B32+C32-D32</f>
        <v>2172621</v>
      </c>
      <c r="G32" s="39"/>
      <c r="H32" s="7"/>
      <c r="J32" s="1"/>
      <c r="L32" s="1"/>
      <c r="M32" s="1"/>
      <c r="S32" s="4"/>
      <c r="T32" s="3"/>
      <c r="U32" s="4"/>
      <c r="V32" s="3"/>
      <c r="W32" s="7"/>
      <c r="X32" s="1"/>
      <c r="AB32" s="4"/>
      <c r="AC32" s="3"/>
      <c r="AF32" s="4"/>
      <c r="AG32" s="3"/>
    </row>
    <row r="33" spans="1:33">
      <c r="A33" s="26" t="s">
        <v>52</v>
      </c>
      <c r="B33" s="25">
        <v>2550054</v>
      </c>
      <c r="C33" s="27">
        <f t="shared" si="12"/>
        <v>7612455</v>
      </c>
      <c r="D33" s="27">
        <f t="shared" si="13"/>
        <v>0</v>
      </c>
      <c r="E33" s="35">
        <f t="shared" si="14"/>
        <v>10162509</v>
      </c>
      <c r="G33" s="39"/>
      <c r="H33" s="7"/>
      <c r="J33" s="1"/>
      <c r="L33" s="1"/>
      <c r="M33" s="6"/>
      <c r="S33" s="4"/>
      <c r="T33" s="3"/>
      <c r="U33" s="4"/>
      <c r="V33" s="3"/>
      <c r="W33" s="7"/>
      <c r="X33" s="1"/>
      <c r="AB33" s="4"/>
      <c r="AC33" s="3"/>
      <c r="AF33" s="4"/>
      <c r="AG33" s="3"/>
    </row>
    <row r="34" spans="1:33">
      <c r="A34" s="19" t="s">
        <v>20</v>
      </c>
      <c r="B34" s="25">
        <v>0</v>
      </c>
      <c r="C34" s="27">
        <f t="shared" si="12"/>
        <v>0</v>
      </c>
      <c r="D34" s="27">
        <f t="shared" si="13"/>
        <v>0</v>
      </c>
      <c r="E34" s="35">
        <f t="shared" si="14"/>
        <v>0</v>
      </c>
      <c r="G34" s="39"/>
      <c r="L34" s="6"/>
      <c r="M34" s="6"/>
      <c r="S34" s="4"/>
      <c r="T34" s="3"/>
      <c r="U34" s="4"/>
      <c r="V34" s="3"/>
      <c r="W34" s="7"/>
      <c r="X34" s="1"/>
      <c r="AB34" s="4"/>
      <c r="AC34" s="3"/>
      <c r="AF34" s="4"/>
      <c r="AG34" s="3"/>
    </row>
    <row r="35" spans="1:33">
      <c r="A35" s="19" t="s">
        <v>67</v>
      </c>
      <c r="B35" s="25">
        <v>488000</v>
      </c>
      <c r="C35" s="27">
        <f t="shared" si="12"/>
        <v>464004</v>
      </c>
      <c r="D35" s="27">
        <f t="shared" si="13"/>
        <v>0</v>
      </c>
      <c r="E35" s="35">
        <f t="shared" si="14"/>
        <v>952004</v>
      </c>
      <c r="G35" s="39"/>
      <c r="H35" s="7"/>
      <c r="J35" s="1"/>
      <c r="L35" s="1"/>
      <c r="M35" s="6"/>
      <c r="S35" s="4"/>
      <c r="T35" s="3"/>
      <c r="U35" s="4"/>
      <c r="V35" s="3"/>
      <c r="W35" s="7"/>
      <c r="X35" s="1"/>
      <c r="AB35" s="4"/>
      <c r="AC35" s="3"/>
      <c r="AF35" s="4"/>
      <c r="AG35" s="3"/>
    </row>
    <row r="36" spans="1:33">
      <c r="A36" s="19" t="s">
        <v>21</v>
      </c>
      <c r="B36" s="25">
        <v>327868</v>
      </c>
      <c r="C36" s="27">
        <f t="shared" si="12"/>
        <v>0</v>
      </c>
      <c r="D36" s="27">
        <f t="shared" si="13"/>
        <v>0</v>
      </c>
      <c r="E36" s="35">
        <f t="shared" si="14"/>
        <v>327868</v>
      </c>
      <c r="G36" s="39"/>
      <c r="H36" s="7"/>
      <c r="J36" s="1"/>
      <c r="L36" s="1"/>
      <c r="M36" s="1"/>
      <c r="S36" s="4"/>
      <c r="T36" s="3"/>
      <c r="U36" s="4"/>
      <c r="V36" s="3"/>
      <c r="W36" s="7"/>
      <c r="X36" s="1"/>
      <c r="AB36" s="4"/>
      <c r="AC36" s="3"/>
      <c r="AF36" s="4"/>
      <c r="AG36" s="3"/>
    </row>
    <row r="37" spans="1:33">
      <c r="A37" s="19" t="s">
        <v>22</v>
      </c>
      <c r="B37" s="25">
        <v>568526</v>
      </c>
      <c r="C37" s="27">
        <f t="shared" si="12"/>
        <v>258420</v>
      </c>
      <c r="D37" s="27">
        <f t="shared" si="13"/>
        <v>0</v>
      </c>
      <c r="E37" s="35">
        <f t="shared" si="14"/>
        <v>826946</v>
      </c>
      <c r="G37" s="39"/>
      <c r="H37" s="7"/>
      <c r="J37" s="1"/>
      <c r="L37" s="1"/>
      <c r="M37" s="1"/>
      <c r="S37" s="4"/>
      <c r="T37" s="3"/>
      <c r="U37" s="4"/>
      <c r="V37" s="3"/>
      <c r="W37" s="7"/>
      <c r="X37" s="1"/>
      <c r="AB37" s="4"/>
      <c r="AC37" s="3"/>
      <c r="AF37" s="4"/>
      <c r="AG37" s="3"/>
    </row>
    <row r="38" spans="1:33">
      <c r="A38" s="19" t="s">
        <v>23</v>
      </c>
      <c r="B38" s="25">
        <v>77019</v>
      </c>
      <c r="C38" s="27">
        <f t="shared" si="12"/>
        <v>70476</v>
      </c>
      <c r="D38" s="27">
        <f t="shared" si="13"/>
        <v>0</v>
      </c>
      <c r="E38" s="35">
        <f t="shared" si="14"/>
        <v>147495</v>
      </c>
      <c r="G38" s="39"/>
      <c r="H38" s="7"/>
      <c r="J38" s="1"/>
      <c r="L38" s="1"/>
      <c r="M38" s="1"/>
      <c r="S38" s="4"/>
      <c r="T38" s="3"/>
      <c r="U38" s="4"/>
      <c r="V38" s="3"/>
      <c r="W38" s="7"/>
      <c r="X38" s="1"/>
      <c r="AB38" s="4"/>
      <c r="AC38" s="3"/>
      <c r="AF38" s="4"/>
      <c r="AG38" s="3"/>
    </row>
    <row r="39" spans="1:33">
      <c r="A39" s="19" t="s">
        <v>24</v>
      </c>
      <c r="B39" s="25">
        <v>6910952</v>
      </c>
      <c r="C39" s="27">
        <f t="shared" si="12"/>
        <v>3439985</v>
      </c>
      <c r="D39" s="27">
        <f t="shared" si="13"/>
        <v>0</v>
      </c>
      <c r="E39" s="35">
        <f t="shared" si="14"/>
        <v>10350937</v>
      </c>
      <c r="G39" s="39"/>
      <c r="H39" s="7"/>
      <c r="J39" s="1"/>
      <c r="L39" s="1"/>
      <c r="M39" s="1"/>
      <c r="U39" s="4"/>
      <c r="V39" s="3"/>
      <c r="W39" s="7"/>
      <c r="X39" s="1"/>
      <c r="AB39" s="4"/>
      <c r="AC39" s="3"/>
    </row>
    <row r="40" spans="1:33">
      <c r="A40" s="19" t="s">
        <v>25</v>
      </c>
      <c r="B40" s="25">
        <v>0</v>
      </c>
      <c r="C40" s="27">
        <f t="shared" si="12"/>
        <v>50042.333333333336</v>
      </c>
      <c r="D40" s="27">
        <f t="shared" si="13"/>
        <v>0</v>
      </c>
      <c r="E40" s="35">
        <f t="shared" si="14"/>
        <v>50042.333333333336</v>
      </c>
      <c r="G40" s="39"/>
      <c r="H40" s="7"/>
      <c r="J40" s="6"/>
      <c r="L40" s="6"/>
      <c r="M40" s="1"/>
      <c r="W40" s="7"/>
      <c r="X40" s="1"/>
      <c r="AA40" s="4"/>
      <c r="AB40" s="3"/>
    </row>
    <row r="41" spans="1:33">
      <c r="A41" s="19" t="s">
        <v>26</v>
      </c>
      <c r="B41" s="25">
        <v>0.60000000009313226</v>
      </c>
      <c r="C41" s="27">
        <f t="shared" si="12"/>
        <v>1237333.3333333333</v>
      </c>
      <c r="D41" s="27">
        <f t="shared" si="13"/>
        <v>0</v>
      </c>
      <c r="E41" s="35">
        <f>B41+C41-D41</f>
        <v>1237333.9333333333</v>
      </c>
      <c r="G41" s="39"/>
      <c r="H41" s="7"/>
      <c r="J41" s="6"/>
      <c r="L41" s="6"/>
      <c r="M41" s="1"/>
      <c r="W41" s="7"/>
      <c r="X41" s="1"/>
    </row>
    <row r="42" spans="1:33">
      <c r="A42" s="19" t="s">
        <v>27</v>
      </c>
      <c r="B42" s="25">
        <v>0</v>
      </c>
      <c r="C42" s="27">
        <f t="shared" si="12"/>
        <v>204160</v>
      </c>
      <c r="D42" s="27">
        <f t="shared" si="13"/>
        <v>0</v>
      </c>
      <c r="E42" s="35">
        <f t="shared" si="14"/>
        <v>204160</v>
      </c>
      <c r="G42" s="39"/>
      <c r="H42" s="7"/>
      <c r="J42" s="6"/>
      <c r="L42" s="6"/>
      <c r="M42" s="1"/>
    </row>
    <row r="43" spans="1:33">
      <c r="A43" s="19" t="s">
        <v>28</v>
      </c>
      <c r="B43" s="25">
        <v>0</v>
      </c>
      <c r="C43" s="27">
        <f t="shared" si="12"/>
        <v>302897.06666666665</v>
      </c>
      <c r="D43" s="27">
        <f t="shared" si="13"/>
        <v>0</v>
      </c>
      <c r="E43" s="35">
        <f t="shared" si="14"/>
        <v>302897.06666666665</v>
      </c>
      <c r="G43" s="39"/>
      <c r="H43" s="7"/>
      <c r="J43" s="6"/>
      <c r="L43" s="6"/>
      <c r="M43" s="1"/>
    </row>
    <row r="44" spans="1:33">
      <c r="A44" s="19" t="s">
        <v>29</v>
      </c>
      <c r="B44" s="25">
        <v>0</v>
      </c>
      <c r="C44" s="27">
        <f t="shared" si="12"/>
        <v>49493.333333333336</v>
      </c>
      <c r="D44" s="27">
        <f t="shared" si="13"/>
        <v>0</v>
      </c>
      <c r="E44" s="35">
        <f t="shared" si="14"/>
        <v>49493.333333333336</v>
      </c>
      <c r="G44" s="39"/>
      <c r="H44" s="7"/>
      <c r="J44" s="6"/>
      <c r="L44" s="6"/>
      <c r="M44" s="6"/>
    </row>
    <row r="45" spans="1:33">
      <c r="A45" s="19" t="s">
        <v>62</v>
      </c>
      <c r="B45" s="25">
        <v>0</v>
      </c>
      <c r="C45" s="27">
        <f t="shared" si="12"/>
        <v>0</v>
      </c>
      <c r="D45" s="27">
        <f t="shared" si="13"/>
        <v>0</v>
      </c>
      <c r="E45" s="35">
        <f t="shared" si="14"/>
        <v>0</v>
      </c>
      <c r="G45" s="39"/>
      <c r="L45" s="6"/>
      <c r="M45" s="1"/>
    </row>
    <row r="46" spans="1:33">
      <c r="A46" s="19" t="s">
        <v>63</v>
      </c>
      <c r="B46" s="25">
        <v>520000</v>
      </c>
      <c r="C46" s="27">
        <f t="shared" si="12"/>
        <v>0</v>
      </c>
      <c r="D46" s="27">
        <f t="shared" si="13"/>
        <v>0</v>
      </c>
      <c r="E46" s="35">
        <f t="shared" si="14"/>
        <v>520000</v>
      </c>
      <c r="G46" s="39"/>
      <c r="H46" s="7"/>
      <c r="J46" s="1"/>
      <c r="L46" s="1"/>
      <c r="M46" s="6"/>
    </row>
    <row r="47" spans="1:33">
      <c r="A47" s="19" t="s">
        <v>30</v>
      </c>
      <c r="B47" s="25">
        <v>0</v>
      </c>
      <c r="C47" s="27">
        <f t="shared" si="12"/>
        <v>0</v>
      </c>
      <c r="D47" s="27">
        <f t="shared" si="13"/>
        <v>0</v>
      </c>
      <c r="E47" s="35">
        <f t="shared" si="14"/>
        <v>0</v>
      </c>
      <c r="G47" s="39"/>
      <c r="L47" s="6"/>
      <c r="M47" s="1"/>
    </row>
    <row r="48" spans="1:33">
      <c r="A48" s="19" t="s">
        <v>31</v>
      </c>
      <c r="B48" s="25">
        <v>2554382</v>
      </c>
      <c r="C48" s="27">
        <f t="shared" si="12"/>
        <v>0</v>
      </c>
      <c r="D48" s="27">
        <f t="shared" si="13"/>
        <v>0</v>
      </c>
      <c r="E48" s="35">
        <f t="shared" si="14"/>
        <v>2554382</v>
      </c>
      <c r="G48" s="39"/>
      <c r="H48" s="7"/>
      <c r="J48" s="1"/>
      <c r="L48" s="1"/>
      <c r="M48" s="1"/>
    </row>
    <row r="49" spans="1:13">
      <c r="A49" s="19" t="s">
        <v>32</v>
      </c>
      <c r="B49" s="25">
        <v>0</v>
      </c>
      <c r="C49" s="27">
        <f t="shared" si="12"/>
        <v>0</v>
      </c>
      <c r="D49" s="27">
        <f t="shared" si="13"/>
        <v>0</v>
      </c>
      <c r="E49" s="35">
        <f t="shared" si="14"/>
        <v>0</v>
      </c>
      <c r="G49" s="39"/>
      <c r="L49" s="6"/>
      <c r="M49" s="1"/>
    </row>
    <row r="50" spans="1:13" ht="15.75" thickBot="1">
      <c r="A50" s="21" t="s">
        <v>33</v>
      </c>
      <c r="B50" s="36">
        <v>0</v>
      </c>
      <c r="C50" s="37">
        <f t="shared" si="12"/>
        <v>0</v>
      </c>
      <c r="D50" s="37">
        <f t="shared" si="13"/>
        <v>0</v>
      </c>
      <c r="E50" s="38">
        <f t="shared" si="14"/>
        <v>0</v>
      </c>
      <c r="G50" s="39"/>
      <c r="H50" s="7"/>
      <c r="J50" s="6"/>
      <c r="L50" s="6"/>
      <c r="M50" s="5"/>
    </row>
    <row r="51" spans="1:13" ht="18.75">
      <c r="E51" s="41">
        <f>SUM(E31:E50)</f>
        <v>43376466.666666672</v>
      </c>
      <c r="F51" s="42" t="s">
        <v>72</v>
      </c>
    </row>
    <row r="53" spans="1:13">
      <c r="E53" s="40"/>
    </row>
  </sheetData>
  <mergeCells count="19">
    <mergeCell ref="B3:AK3"/>
    <mergeCell ref="A4:A5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29:A30"/>
    <mergeCell ref="B29:B30"/>
    <mergeCell ref="C29:C30"/>
    <mergeCell ref="D29:D30"/>
    <mergeCell ref="E29:E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5E74D-43F1-479B-993A-6C137F08AA2D}">
  <dimension ref="B3:G18"/>
  <sheetViews>
    <sheetView workbookViewId="0">
      <selection activeCell="J18" sqref="J18"/>
    </sheetView>
  </sheetViews>
  <sheetFormatPr defaultColWidth="11.42578125" defaultRowHeight="15"/>
  <cols>
    <col min="5" max="5" width="14.140625" bestFit="1" customWidth="1"/>
    <col min="6" max="6" width="13.140625" bestFit="1" customWidth="1"/>
    <col min="7" max="7" width="18.140625" bestFit="1" customWidth="1"/>
  </cols>
  <sheetData>
    <row r="3" spans="2:7">
      <c r="B3" s="73" t="s">
        <v>73</v>
      </c>
      <c r="C3" s="74"/>
      <c r="D3" s="74"/>
      <c r="E3" s="74"/>
      <c r="F3" s="74"/>
      <c r="G3" s="74"/>
    </row>
    <row r="4" spans="2:7">
      <c r="B4" s="43" t="s">
        <v>74</v>
      </c>
      <c r="C4" s="43" t="s">
        <v>75</v>
      </c>
      <c r="D4" s="43" t="s">
        <v>76</v>
      </c>
      <c r="E4" s="43" t="s">
        <v>77</v>
      </c>
      <c r="F4" s="43" t="s">
        <v>78</v>
      </c>
      <c r="G4" s="43" t="s">
        <v>79</v>
      </c>
    </row>
    <row r="5" spans="2:7">
      <c r="B5" s="8">
        <v>2011</v>
      </c>
      <c r="C5" s="44">
        <v>85260</v>
      </c>
      <c r="D5" s="8"/>
      <c r="E5" s="45"/>
      <c r="F5" s="45"/>
      <c r="G5" s="45"/>
    </row>
    <row r="6" spans="2:7">
      <c r="B6" s="8">
        <v>2012</v>
      </c>
      <c r="C6" s="44">
        <v>88710</v>
      </c>
      <c r="D6" s="8"/>
      <c r="E6" s="45"/>
      <c r="F6" s="45"/>
      <c r="G6" s="45"/>
    </row>
    <row r="7" spans="2:7">
      <c r="B7" s="8">
        <v>2013</v>
      </c>
      <c r="C7" s="44">
        <v>97270</v>
      </c>
      <c r="D7" s="8">
        <v>6</v>
      </c>
      <c r="E7" s="46">
        <f>+C7*D7</f>
        <v>583620</v>
      </c>
      <c r="F7" s="46">
        <v>584320</v>
      </c>
      <c r="G7" s="46">
        <f>+E7-F7</f>
        <v>-700</v>
      </c>
    </row>
    <row r="8" spans="2:7">
      <c r="B8" s="8">
        <v>2014</v>
      </c>
      <c r="C8" s="44">
        <v>102690</v>
      </c>
      <c r="D8" s="8">
        <v>12</v>
      </c>
      <c r="E8" s="46">
        <f t="shared" ref="E8:E11" si="0">+C8*D8</f>
        <v>1232280</v>
      </c>
      <c r="F8" s="46">
        <v>1234805</v>
      </c>
      <c r="G8" s="46">
        <f t="shared" ref="G8:G11" si="1">+E8-F8</f>
        <v>-2525</v>
      </c>
    </row>
    <row r="9" spans="2:7">
      <c r="B9" s="8">
        <v>2015</v>
      </c>
      <c r="C9" s="44">
        <v>107400</v>
      </c>
      <c r="D9" s="8">
        <v>12</v>
      </c>
      <c r="E9" s="46">
        <f t="shared" si="0"/>
        <v>1288800</v>
      </c>
      <c r="F9" s="46">
        <v>1288875</v>
      </c>
      <c r="G9" s="46">
        <f t="shared" si="1"/>
        <v>-75</v>
      </c>
    </row>
    <row r="10" spans="2:7">
      <c r="B10" s="8">
        <v>2016</v>
      </c>
      <c r="C10" s="44">
        <v>114900</v>
      </c>
      <c r="D10" s="8">
        <v>12</v>
      </c>
      <c r="E10" s="46">
        <f t="shared" si="0"/>
        <v>1378800</v>
      </c>
      <c r="F10" s="46">
        <v>1379276</v>
      </c>
      <c r="G10" s="46">
        <f t="shared" si="1"/>
        <v>-476</v>
      </c>
    </row>
    <row r="11" spans="2:7">
      <c r="B11" s="8">
        <v>2017</v>
      </c>
      <c r="C11" s="44">
        <v>122940</v>
      </c>
      <c r="D11" s="8">
        <v>12</v>
      </c>
      <c r="E11" s="46">
        <f t="shared" si="0"/>
        <v>1475280</v>
      </c>
      <c r="F11" s="46">
        <v>1475600</v>
      </c>
      <c r="G11" s="46">
        <f t="shared" si="1"/>
        <v>-320</v>
      </c>
    </row>
    <row r="12" spans="2:7">
      <c r="B12" s="8">
        <v>2018</v>
      </c>
      <c r="C12" s="44">
        <v>130200</v>
      </c>
      <c r="D12" s="8">
        <v>12</v>
      </c>
      <c r="E12" s="46">
        <f>+C12*D12</f>
        <v>1562400</v>
      </c>
      <c r="F12" s="46">
        <v>1496790</v>
      </c>
      <c r="G12" s="46">
        <f>+E12-F12</f>
        <v>65610</v>
      </c>
    </row>
    <row r="13" spans="2:7">
      <c r="B13" s="8">
        <v>2019</v>
      </c>
      <c r="C13" s="44">
        <v>138030</v>
      </c>
      <c r="D13" s="8">
        <v>12</v>
      </c>
      <c r="E13" s="46">
        <f>+C13*D13</f>
        <v>1656360</v>
      </c>
      <c r="F13" s="46">
        <v>1346546</v>
      </c>
      <c r="G13" s="46">
        <f t="shared" ref="G13:G17" si="2">+E13-F13</f>
        <v>309814</v>
      </c>
    </row>
    <row r="14" spans="2:7">
      <c r="B14" s="8">
        <v>2020</v>
      </c>
      <c r="C14" s="44">
        <v>147000</v>
      </c>
      <c r="D14" s="8">
        <v>12</v>
      </c>
      <c r="E14" s="46">
        <f t="shared" ref="E14:E17" si="3">+C14*D14</f>
        <v>1764000</v>
      </c>
      <c r="F14" s="46">
        <v>0</v>
      </c>
      <c r="G14" s="46">
        <f t="shared" si="2"/>
        <v>1764000</v>
      </c>
    </row>
    <row r="15" spans="2:7">
      <c r="B15" s="8">
        <v>2021</v>
      </c>
      <c r="C15" s="44">
        <v>152135</v>
      </c>
      <c r="D15" s="8">
        <v>12</v>
      </c>
      <c r="E15" s="46">
        <f t="shared" si="3"/>
        <v>1825620</v>
      </c>
      <c r="F15" s="46">
        <v>0</v>
      </c>
      <c r="G15" s="46">
        <f t="shared" si="2"/>
        <v>1825620</v>
      </c>
    </row>
    <row r="16" spans="2:7">
      <c r="B16" s="8">
        <v>2022</v>
      </c>
      <c r="C16" s="44">
        <v>167000</v>
      </c>
      <c r="D16" s="8">
        <v>12</v>
      </c>
      <c r="E16" s="46">
        <f t="shared" si="3"/>
        <v>2004000</v>
      </c>
      <c r="F16" s="46">
        <v>0</v>
      </c>
      <c r="G16" s="46">
        <f t="shared" si="2"/>
        <v>2004000</v>
      </c>
    </row>
    <row r="17" spans="2:7">
      <c r="B17" s="8">
        <v>2023</v>
      </c>
      <c r="C17" s="44">
        <v>193666</v>
      </c>
      <c r="D17" s="8">
        <v>12</v>
      </c>
      <c r="E17" s="46">
        <f t="shared" si="3"/>
        <v>2323992</v>
      </c>
      <c r="F17" s="46">
        <v>0</v>
      </c>
      <c r="G17" s="46">
        <f t="shared" si="2"/>
        <v>2323992</v>
      </c>
    </row>
    <row r="18" spans="2:7" ht="18.75">
      <c r="B18" s="47" t="s">
        <v>80</v>
      </c>
      <c r="C18" s="47"/>
      <c r="D18" s="47"/>
      <c r="E18" s="48">
        <f>SUM(E5:E17)</f>
        <v>17095152</v>
      </c>
      <c r="F18" s="48">
        <f>SUM(F5:F17)</f>
        <v>8806212</v>
      </c>
      <c r="G18" s="49">
        <f>SUM(G5:G17)</f>
        <v>8288940</v>
      </c>
    </row>
  </sheetData>
  <mergeCells count="1">
    <mergeCell ref="B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13FF-E015-4807-81F0-E213247FB287}">
  <dimension ref="A2:AK41"/>
  <sheetViews>
    <sheetView workbookViewId="0">
      <selection activeCell="B4" sqref="B4:D4"/>
    </sheetView>
  </sheetViews>
  <sheetFormatPr defaultColWidth="11.42578125" defaultRowHeight="15"/>
  <cols>
    <col min="1" max="1" width="55.5703125" customWidth="1"/>
    <col min="2" max="2" width="14.28515625" bestFit="1" customWidth="1"/>
    <col min="3" max="3" width="16.140625" customWidth="1"/>
    <col min="4" max="4" width="14.28515625" bestFit="1" customWidth="1"/>
    <col min="5" max="5" width="16" bestFit="1" customWidth="1"/>
    <col min="7" max="7" width="14" customWidth="1"/>
    <col min="11" max="11" width="13.42578125" bestFit="1" customWidth="1"/>
  </cols>
  <sheetData>
    <row r="2" spans="1:37" ht="15.75" thickBot="1">
      <c r="D2" s="13"/>
      <c r="E2" s="13"/>
      <c r="F2" s="13"/>
    </row>
    <row r="3" spans="1:37" ht="34.5" thickBot="1">
      <c r="B3" s="69" t="s">
        <v>81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1"/>
    </row>
    <row r="4" spans="1:37" ht="15.75" thickBot="1">
      <c r="A4" s="61" t="s">
        <v>1</v>
      </c>
      <c r="B4" s="63" t="s">
        <v>2</v>
      </c>
      <c r="C4" s="63"/>
      <c r="D4" s="64"/>
      <c r="E4" s="72" t="s">
        <v>3</v>
      </c>
      <c r="F4" s="63"/>
      <c r="G4" s="64"/>
      <c r="H4" s="72" t="s">
        <v>4</v>
      </c>
      <c r="I4" s="63"/>
      <c r="J4" s="64"/>
      <c r="K4" s="72" t="s">
        <v>5</v>
      </c>
      <c r="L4" s="63"/>
      <c r="M4" s="64"/>
      <c r="N4" s="72" t="s">
        <v>6</v>
      </c>
      <c r="O4" s="63"/>
      <c r="P4" s="64"/>
      <c r="Q4" s="72" t="s">
        <v>7</v>
      </c>
      <c r="R4" s="63"/>
      <c r="S4" s="64"/>
      <c r="T4" s="72" t="s">
        <v>8</v>
      </c>
      <c r="U4" s="63"/>
      <c r="V4" s="64"/>
      <c r="W4" s="72" t="s">
        <v>9</v>
      </c>
      <c r="X4" s="63"/>
      <c r="Y4" s="64"/>
      <c r="Z4" s="72" t="s">
        <v>10</v>
      </c>
      <c r="AA4" s="63"/>
      <c r="AB4" s="64"/>
      <c r="AC4" s="72" t="s">
        <v>11</v>
      </c>
      <c r="AD4" s="63"/>
      <c r="AE4" s="64"/>
      <c r="AF4" s="63" t="s">
        <v>12</v>
      </c>
      <c r="AG4" s="63"/>
      <c r="AH4" s="63"/>
      <c r="AI4" s="72" t="s">
        <v>13</v>
      </c>
      <c r="AJ4" s="63"/>
      <c r="AK4" s="64"/>
    </row>
    <row r="5" spans="1:37" ht="15.75" thickBot="1">
      <c r="A5" s="62"/>
      <c r="B5" s="14" t="s">
        <v>14</v>
      </c>
      <c r="C5" s="12" t="s">
        <v>15</v>
      </c>
      <c r="D5" s="12" t="s">
        <v>16</v>
      </c>
      <c r="E5" s="12" t="s">
        <v>14</v>
      </c>
      <c r="F5" s="12" t="s">
        <v>15</v>
      </c>
      <c r="G5" s="12" t="s">
        <v>16</v>
      </c>
      <c r="H5" s="12" t="s">
        <v>14</v>
      </c>
      <c r="I5" s="12" t="s">
        <v>15</v>
      </c>
      <c r="J5" s="12" t="s">
        <v>16</v>
      </c>
      <c r="K5" s="12" t="s">
        <v>14</v>
      </c>
      <c r="L5" s="12" t="s">
        <v>15</v>
      </c>
      <c r="M5" s="12" t="s">
        <v>16</v>
      </c>
      <c r="N5" s="12" t="s">
        <v>14</v>
      </c>
      <c r="O5" s="12" t="s">
        <v>15</v>
      </c>
      <c r="P5" s="12" t="s">
        <v>16</v>
      </c>
      <c r="Q5" s="12" t="s">
        <v>14</v>
      </c>
      <c r="R5" s="12" t="s">
        <v>15</v>
      </c>
      <c r="S5" s="12" t="s">
        <v>16</v>
      </c>
      <c r="T5" s="12" t="s">
        <v>14</v>
      </c>
      <c r="U5" s="12" t="s">
        <v>15</v>
      </c>
      <c r="V5" s="12" t="s">
        <v>16</v>
      </c>
      <c r="W5" s="12" t="s">
        <v>14</v>
      </c>
      <c r="X5" s="12" t="s">
        <v>15</v>
      </c>
      <c r="Y5" s="12" t="s">
        <v>16</v>
      </c>
      <c r="Z5" s="12" t="s">
        <v>14</v>
      </c>
      <c r="AA5" s="12" t="s">
        <v>15</v>
      </c>
      <c r="AB5" s="12" t="s">
        <v>16</v>
      </c>
      <c r="AC5" s="12" t="s">
        <v>14</v>
      </c>
      <c r="AD5" s="12" t="s">
        <v>15</v>
      </c>
      <c r="AE5" s="12" t="s">
        <v>16</v>
      </c>
      <c r="AF5" s="12" t="s">
        <v>14</v>
      </c>
      <c r="AG5" s="12" t="s">
        <v>15</v>
      </c>
      <c r="AH5" s="12" t="s">
        <v>16</v>
      </c>
      <c r="AI5" s="12" t="s">
        <v>14</v>
      </c>
      <c r="AJ5" s="12" t="s">
        <v>15</v>
      </c>
      <c r="AK5" s="12" t="s">
        <v>16</v>
      </c>
    </row>
    <row r="6" spans="1:37">
      <c r="A6" s="15" t="s">
        <v>19</v>
      </c>
      <c r="B6" s="17">
        <v>286943</v>
      </c>
      <c r="C6" s="17">
        <v>0</v>
      </c>
      <c r="D6" s="17">
        <v>286943</v>
      </c>
      <c r="E6" s="17">
        <v>286943</v>
      </c>
      <c r="F6" s="17">
        <v>243380</v>
      </c>
      <c r="G6" s="17">
        <v>43563</v>
      </c>
      <c r="H6" s="17">
        <v>286943</v>
      </c>
      <c r="I6" s="17">
        <v>0</v>
      </c>
      <c r="J6" s="17">
        <v>286943</v>
      </c>
      <c r="K6" s="17">
        <v>170510</v>
      </c>
      <c r="L6" s="17">
        <v>0</v>
      </c>
      <c r="M6" s="17">
        <v>170510</v>
      </c>
      <c r="N6" s="17">
        <v>202701</v>
      </c>
      <c r="O6" s="17">
        <v>0</v>
      </c>
      <c r="P6" s="17">
        <v>202701</v>
      </c>
      <c r="Q6" s="17">
        <v>229981</v>
      </c>
      <c r="R6" s="17">
        <v>0</v>
      </c>
      <c r="S6" s="17">
        <v>229981</v>
      </c>
      <c r="T6" s="17">
        <v>231084</v>
      </c>
      <c r="U6" s="17">
        <v>0</v>
      </c>
      <c r="V6" s="17">
        <v>231084</v>
      </c>
      <c r="W6" s="17">
        <v>235003</v>
      </c>
      <c r="X6" s="17">
        <v>0</v>
      </c>
      <c r="Y6" s="17">
        <v>235003</v>
      </c>
      <c r="Z6" s="17">
        <v>227523</v>
      </c>
      <c r="AA6" s="17">
        <v>0</v>
      </c>
      <c r="AB6" s="17">
        <v>227523</v>
      </c>
      <c r="AC6" s="17">
        <v>282110</v>
      </c>
      <c r="AD6" s="17">
        <v>0</v>
      </c>
      <c r="AE6" s="17">
        <v>282110</v>
      </c>
      <c r="AF6" s="17">
        <v>282110</v>
      </c>
      <c r="AG6" s="17">
        <v>0</v>
      </c>
      <c r="AH6" s="17">
        <v>282110</v>
      </c>
      <c r="AI6" s="17">
        <v>282110</v>
      </c>
      <c r="AJ6" s="17">
        <v>0</v>
      </c>
      <c r="AK6" s="18">
        <v>282110</v>
      </c>
    </row>
    <row r="7" spans="1:37">
      <c r="A7" s="19" t="s">
        <v>42</v>
      </c>
      <c r="B7" s="9">
        <v>20000</v>
      </c>
      <c r="C7" s="9">
        <v>0</v>
      </c>
      <c r="D7" s="9">
        <v>20000</v>
      </c>
      <c r="E7" s="9">
        <v>20000</v>
      </c>
      <c r="F7" s="9">
        <v>20010</v>
      </c>
      <c r="G7" s="9">
        <v>-10</v>
      </c>
      <c r="H7" s="9">
        <v>20000</v>
      </c>
      <c r="I7" s="9">
        <v>0</v>
      </c>
      <c r="J7" s="9">
        <v>20000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20">
        <v>0</v>
      </c>
    </row>
    <row r="8" spans="1:37">
      <c r="A8" s="19" t="s">
        <v>43</v>
      </c>
      <c r="B8" s="9">
        <v>49044</v>
      </c>
      <c r="C8" s="9">
        <v>0</v>
      </c>
      <c r="D8" s="9">
        <v>49044</v>
      </c>
      <c r="E8" s="9">
        <v>49044</v>
      </c>
      <c r="F8" s="9">
        <v>49050</v>
      </c>
      <c r="G8" s="9">
        <v>-6</v>
      </c>
      <c r="H8" s="9">
        <v>49044</v>
      </c>
      <c r="I8" s="9">
        <v>0</v>
      </c>
      <c r="J8" s="9">
        <v>49044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2452</v>
      </c>
      <c r="U8" s="9">
        <v>0</v>
      </c>
      <c r="V8" s="9">
        <v>2452</v>
      </c>
      <c r="W8" s="9">
        <v>2452</v>
      </c>
      <c r="X8" s="9">
        <v>0</v>
      </c>
      <c r="Y8" s="9">
        <v>2452</v>
      </c>
      <c r="Z8" s="9">
        <v>2452</v>
      </c>
      <c r="AA8" s="9">
        <v>0</v>
      </c>
      <c r="AB8" s="9">
        <v>2452</v>
      </c>
      <c r="AC8" s="9">
        <v>2452</v>
      </c>
      <c r="AD8" s="9">
        <v>0</v>
      </c>
      <c r="AE8" s="9">
        <v>2452</v>
      </c>
      <c r="AF8" s="9">
        <v>2452</v>
      </c>
      <c r="AG8" s="9">
        <v>0</v>
      </c>
      <c r="AH8" s="9">
        <v>2452</v>
      </c>
      <c r="AI8" s="9">
        <v>2452</v>
      </c>
      <c r="AJ8" s="9">
        <v>0</v>
      </c>
      <c r="AK8" s="20">
        <v>2452</v>
      </c>
    </row>
    <row r="9" spans="1:37">
      <c r="A9" s="19" t="s">
        <v>44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20">
        <v>0</v>
      </c>
    </row>
    <row r="10" spans="1:37" ht="15.75" customHeight="1">
      <c r="A10" s="19" t="s">
        <v>56</v>
      </c>
      <c r="B10" s="9">
        <v>215155</v>
      </c>
      <c r="C10" s="9">
        <v>0</v>
      </c>
      <c r="D10" s="9">
        <v>215155</v>
      </c>
      <c r="E10" s="9">
        <v>215155</v>
      </c>
      <c r="F10" s="9">
        <v>215160</v>
      </c>
      <c r="G10" s="9">
        <v>-5</v>
      </c>
      <c r="H10" s="9">
        <v>202296</v>
      </c>
      <c r="I10" s="9">
        <v>0</v>
      </c>
      <c r="J10" s="9">
        <v>202296</v>
      </c>
      <c r="K10" s="9">
        <v>215155</v>
      </c>
      <c r="L10" s="9">
        <v>0</v>
      </c>
      <c r="M10" s="9">
        <v>215155</v>
      </c>
      <c r="N10" s="9">
        <v>107578</v>
      </c>
      <c r="O10" s="9">
        <v>0</v>
      </c>
      <c r="P10" s="9">
        <v>107578</v>
      </c>
      <c r="Q10" s="9">
        <v>107578</v>
      </c>
      <c r="R10" s="9">
        <v>0</v>
      </c>
      <c r="S10" s="9">
        <v>107578</v>
      </c>
      <c r="T10" s="9">
        <v>180000</v>
      </c>
      <c r="U10" s="9">
        <v>0</v>
      </c>
      <c r="V10" s="9">
        <v>180000</v>
      </c>
      <c r="W10" s="9">
        <v>180000</v>
      </c>
      <c r="X10" s="9">
        <v>0</v>
      </c>
      <c r="Y10" s="9">
        <v>180000</v>
      </c>
      <c r="Z10" s="9">
        <v>180000</v>
      </c>
      <c r="AA10" s="9">
        <v>0</v>
      </c>
      <c r="AB10" s="9">
        <v>180000</v>
      </c>
      <c r="AC10" s="9">
        <v>180000</v>
      </c>
      <c r="AD10" s="9">
        <v>0</v>
      </c>
      <c r="AE10" s="9">
        <v>180000</v>
      </c>
      <c r="AF10" s="9">
        <v>180000</v>
      </c>
      <c r="AG10" s="9">
        <v>0</v>
      </c>
      <c r="AH10" s="9">
        <v>180000</v>
      </c>
      <c r="AI10" s="9">
        <v>180000</v>
      </c>
      <c r="AJ10" s="9">
        <v>0</v>
      </c>
      <c r="AK10" s="20">
        <v>180000</v>
      </c>
    </row>
    <row r="11" spans="1:37">
      <c r="A11" s="19" t="s">
        <v>57</v>
      </c>
      <c r="B11" s="9">
        <v>26000</v>
      </c>
      <c r="C11" s="9">
        <v>0</v>
      </c>
      <c r="D11" s="9">
        <v>26000</v>
      </c>
      <c r="E11" s="9">
        <v>26000</v>
      </c>
      <c r="F11" s="9">
        <v>26010</v>
      </c>
      <c r="G11" s="9">
        <v>-10</v>
      </c>
      <c r="H11" s="9">
        <v>26000</v>
      </c>
      <c r="I11" s="9">
        <v>0</v>
      </c>
      <c r="J11" s="9">
        <v>26000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20">
        <v>0</v>
      </c>
    </row>
    <row r="12" spans="1:37">
      <c r="A12" s="19" t="s">
        <v>26</v>
      </c>
      <c r="B12" s="9">
        <v>0</v>
      </c>
      <c r="C12" s="9">
        <v>0</v>
      </c>
      <c r="D12" s="9">
        <f t="shared" ref="D12:D20" si="0">B12-C12</f>
        <v>0</v>
      </c>
      <c r="E12" s="9">
        <v>0</v>
      </c>
      <c r="F12" s="9">
        <v>0</v>
      </c>
      <c r="G12" s="9">
        <f t="shared" ref="G12:G20" si="1">E12-F12</f>
        <v>0</v>
      </c>
      <c r="H12" s="9">
        <v>0</v>
      </c>
      <c r="I12" s="9">
        <v>0</v>
      </c>
      <c r="J12" s="9">
        <f t="shared" ref="J12:J20" si="2">H12-I12</f>
        <v>0</v>
      </c>
      <c r="K12" s="9">
        <v>0</v>
      </c>
      <c r="L12" s="9"/>
      <c r="M12" s="9">
        <f t="shared" ref="M12:M20" si="3">K12-L12</f>
        <v>0</v>
      </c>
      <c r="N12" s="9">
        <v>0</v>
      </c>
      <c r="O12" s="9">
        <v>0</v>
      </c>
      <c r="P12" s="9">
        <f t="shared" ref="P12:P20" si="4">N12-O12</f>
        <v>0</v>
      </c>
      <c r="Q12" s="9">
        <v>0</v>
      </c>
      <c r="R12" s="9">
        <v>0</v>
      </c>
      <c r="S12" s="9">
        <f t="shared" ref="S12:S20" si="5">Q12-R12</f>
        <v>0</v>
      </c>
      <c r="T12" s="9">
        <v>0</v>
      </c>
      <c r="U12" s="9">
        <v>0</v>
      </c>
      <c r="V12" s="9">
        <f t="shared" ref="V12:V20" si="6">T12-U12</f>
        <v>0</v>
      </c>
      <c r="W12" s="9">
        <v>0</v>
      </c>
      <c r="X12" s="9">
        <v>0</v>
      </c>
      <c r="Y12" s="9">
        <f t="shared" ref="Y12:Y20" si="7">W12-X12</f>
        <v>0</v>
      </c>
      <c r="Z12" s="9">
        <v>0</v>
      </c>
      <c r="AA12" s="9">
        <v>0</v>
      </c>
      <c r="AB12" s="9">
        <f t="shared" ref="AB12:AB20" si="8">Z12-AA12</f>
        <v>0</v>
      </c>
      <c r="AC12" s="9">
        <v>0</v>
      </c>
      <c r="AD12" s="9">
        <v>0</v>
      </c>
      <c r="AE12" s="9">
        <f t="shared" ref="AE12:AE20" si="9">AC12-AD12</f>
        <v>0</v>
      </c>
      <c r="AF12" s="9">
        <v>0</v>
      </c>
      <c r="AG12" s="9">
        <v>0</v>
      </c>
      <c r="AH12" s="9">
        <f t="shared" ref="AH12:AH20" si="10">AF12-AG12</f>
        <v>0</v>
      </c>
      <c r="AI12" s="9">
        <v>0</v>
      </c>
      <c r="AJ12" s="9">
        <v>0</v>
      </c>
      <c r="AK12" s="20">
        <f t="shared" ref="AK12:AK20" si="11">AI12-AJ12</f>
        <v>0</v>
      </c>
    </row>
    <row r="13" spans="1:37">
      <c r="A13" s="19" t="s">
        <v>27</v>
      </c>
      <c r="B13" s="9">
        <v>0</v>
      </c>
      <c r="C13" s="9">
        <v>0</v>
      </c>
      <c r="D13" s="9">
        <f t="shared" si="0"/>
        <v>0</v>
      </c>
      <c r="E13" s="9">
        <v>0</v>
      </c>
      <c r="F13" s="9">
        <v>0</v>
      </c>
      <c r="G13" s="9">
        <f t="shared" si="1"/>
        <v>0</v>
      </c>
      <c r="H13" s="9">
        <v>0</v>
      </c>
      <c r="I13" s="9">
        <v>0</v>
      </c>
      <c r="J13" s="9">
        <f t="shared" si="2"/>
        <v>0</v>
      </c>
      <c r="K13" s="9">
        <v>0</v>
      </c>
      <c r="L13" s="9"/>
      <c r="M13" s="9">
        <f t="shared" si="3"/>
        <v>0</v>
      </c>
      <c r="N13" s="9">
        <v>0</v>
      </c>
      <c r="O13" s="9">
        <v>0</v>
      </c>
      <c r="P13" s="9">
        <f t="shared" si="4"/>
        <v>0</v>
      </c>
      <c r="Q13" s="9">
        <v>0</v>
      </c>
      <c r="R13" s="9">
        <v>0</v>
      </c>
      <c r="S13" s="9">
        <f t="shared" si="5"/>
        <v>0</v>
      </c>
      <c r="T13" s="9">
        <v>0</v>
      </c>
      <c r="U13" s="9">
        <v>0</v>
      </c>
      <c r="V13" s="9">
        <f t="shared" si="6"/>
        <v>0</v>
      </c>
      <c r="W13" s="9">
        <v>0</v>
      </c>
      <c r="X13" s="9">
        <v>0</v>
      </c>
      <c r="Y13" s="9">
        <f t="shared" si="7"/>
        <v>0</v>
      </c>
      <c r="Z13" s="9">
        <v>0</v>
      </c>
      <c r="AA13" s="9">
        <v>0</v>
      </c>
      <c r="AB13" s="9">
        <f t="shared" si="8"/>
        <v>0</v>
      </c>
      <c r="AC13" s="9">
        <v>0</v>
      </c>
      <c r="AD13" s="9">
        <v>0</v>
      </c>
      <c r="AE13" s="9">
        <f t="shared" si="9"/>
        <v>0</v>
      </c>
      <c r="AF13" s="9">
        <v>0</v>
      </c>
      <c r="AG13" s="9">
        <v>0</v>
      </c>
      <c r="AH13" s="9">
        <f t="shared" si="10"/>
        <v>0</v>
      </c>
      <c r="AI13" s="9">
        <v>0</v>
      </c>
      <c r="AJ13" s="9">
        <v>0</v>
      </c>
      <c r="AK13" s="20">
        <f t="shared" si="11"/>
        <v>0</v>
      </c>
    </row>
    <row r="14" spans="1:37">
      <c r="A14" s="19" t="s">
        <v>28</v>
      </c>
      <c r="B14" s="9">
        <v>0</v>
      </c>
      <c r="C14" s="9">
        <v>0</v>
      </c>
      <c r="D14" s="9">
        <f t="shared" si="0"/>
        <v>0</v>
      </c>
      <c r="E14" s="9">
        <v>0</v>
      </c>
      <c r="F14" s="9">
        <v>0</v>
      </c>
      <c r="G14" s="9">
        <f t="shared" si="1"/>
        <v>0</v>
      </c>
      <c r="H14" s="9">
        <v>0</v>
      </c>
      <c r="I14" s="9">
        <v>0</v>
      </c>
      <c r="J14" s="9">
        <f t="shared" si="2"/>
        <v>0</v>
      </c>
      <c r="K14" s="9">
        <v>0</v>
      </c>
      <c r="L14" s="9"/>
      <c r="M14" s="9">
        <f t="shared" si="3"/>
        <v>0</v>
      </c>
      <c r="N14" s="9">
        <v>0</v>
      </c>
      <c r="O14" s="9">
        <v>0</v>
      </c>
      <c r="P14" s="9">
        <f t="shared" si="4"/>
        <v>0</v>
      </c>
      <c r="Q14" s="9">
        <v>0</v>
      </c>
      <c r="R14" s="9">
        <v>0</v>
      </c>
      <c r="S14" s="9">
        <f t="shared" si="5"/>
        <v>0</v>
      </c>
      <c r="T14" s="9">
        <v>0</v>
      </c>
      <c r="U14" s="9">
        <v>0</v>
      </c>
      <c r="V14" s="9">
        <f t="shared" si="6"/>
        <v>0</v>
      </c>
      <c r="W14" s="9">
        <v>0</v>
      </c>
      <c r="X14" s="9">
        <v>0</v>
      </c>
      <c r="Y14" s="9">
        <f t="shared" si="7"/>
        <v>0</v>
      </c>
      <c r="Z14" s="9">
        <v>0</v>
      </c>
      <c r="AA14" s="9">
        <v>0</v>
      </c>
      <c r="AB14" s="9">
        <f t="shared" si="8"/>
        <v>0</v>
      </c>
      <c r="AC14" s="9">
        <v>0</v>
      </c>
      <c r="AD14" s="9">
        <v>0</v>
      </c>
      <c r="AE14" s="9">
        <f t="shared" si="9"/>
        <v>0</v>
      </c>
      <c r="AF14" s="9">
        <v>0</v>
      </c>
      <c r="AG14" s="9">
        <v>0</v>
      </c>
      <c r="AH14" s="9">
        <f t="shared" si="10"/>
        <v>0</v>
      </c>
      <c r="AI14" s="9">
        <v>0</v>
      </c>
      <c r="AJ14" s="9">
        <v>0</v>
      </c>
      <c r="AK14" s="20">
        <f t="shared" si="11"/>
        <v>0</v>
      </c>
    </row>
    <row r="15" spans="1:37">
      <c r="A15" s="19" t="s">
        <v>29</v>
      </c>
      <c r="B15" s="9">
        <v>0</v>
      </c>
      <c r="C15" s="9">
        <v>0</v>
      </c>
      <c r="D15" s="9">
        <f t="shared" si="0"/>
        <v>0</v>
      </c>
      <c r="E15" s="9">
        <v>0</v>
      </c>
      <c r="F15" s="9">
        <v>0</v>
      </c>
      <c r="G15" s="9">
        <f t="shared" si="1"/>
        <v>0</v>
      </c>
      <c r="H15" s="9">
        <v>0</v>
      </c>
      <c r="I15" s="9">
        <v>0</v>
      </c>
      <c r="J15" s="9">
        <f t="shared" si="2"/>
        <v>0</v>
      </c>
      <c r="K15" s="9">
        <v>0</v>
      </c>
      <c r="L15" s="9"/>
      <c r="M15" s="9">
        <f t="shared" si="3"/>
        <v>0</v>
      </c>
      <c r="N15" s="9">
        <v>0</v>
      </c>
      <c r="O15" s="9">
        <v>0</v>
      </c>
      <c r="P15" s="9">
        <f t="shared" si="4"/>
        <v>0</v>
      </c>
      <c r="Q15" s="9">
        <v>0</v>
      </c>
      <c r="R15" s="9">
        <v>0</v>
      </c>
      <c r="S15" s="9">
        <f t="shared" si="5"/>
        <v>0</v>
      </c>
      <c r="T15" s="9">
        <v>0</v>
      </c>
      <c r="U15" s="9">
        <v>0</v>
      </c>
      <c r="V15" s="9">
        <f t="shared" si="6"/>
        <v>0</v>
      </c>
      <c r="W15" s="9">
        <v>0</v>
      </c>
      <c r="X15" s="9">
        <v>0</v>
      </c>
      <c r="Y15" s="9">
        <f t="shared" si="7"/>
        <v>0</v>
      </c>
      <c r="Z15" s="9">
        <v>0</v>
      </c>
      <c r="AA15" s="9">
        <v>0</v>
      </c>
      <c r="AB15" s="9">
        <f t="shared" si="8"/>
        <v>0</v>
      </c>
      <c r="AC15" s="9">
        <v>0</v>
      </c>
      <c r="AD15" s="9">
        <v>0</v>
      </c>
      <c r="AE15" s="9">
        <f t="shared" si="9"/>
        <v>0</v>
      </c>
      <c r="AF15" s="9">
        <v>0</v>
      </c>
      <c r="AG15" s="9">
        <v>0</v>
      </c>
      <c r="AH15" s="9">
        <f t="shared" si="10"/>
        <v>0</v>
      </c>
      <c r="AI15" s="9">
        <v>0</v>
      </c>
      <c r="AJ15" s="9">
        <v>0</v>
      </c>
      <c r="AK15" s="20">
        <f t="shared" si="11"/>
        <v>0</v>
      </c>
    </row>
    <row r="16" spans="1:37">
      <c r="A16" s="19" t="s">
        <v>82</v>
      </c>
      <c r="B16" s="9">
        <v>0</v>
      </c>
      <c r="C16" s="9">
        <v>0</v>
      </c>
      <c r="D16" s="9">
        <f t="shared" si="0"/>
        <v>0</v>
      </c>
      <c r="E16" s="9">
        <v>0</v>
      </c>
      <c r="F16" s="9">
        <v>0</v>
      </c>
      <c r="G16" s="9">
        <f t="shared" si="1"/>
        <v>0</v>
      </c>
      <c r="H16" s="9">
        <v>0</v>
      </c>
      <c r="I16" s="9">
        <v>0</v>
      </c>
      <c r="J16" s="9">
        <f t="shared" si="2"/>
        <v>0</v>
      </c>
      <c r="K16" s="9">
        <v>0</v>
      </c>
      <c r="L16" s="9"/>
      <c r="M16" s="9">
        <f t="shared" si="3"/>
        <v>0</v>
      </c>
      <c r="N16" s="9">
        <v>0</v>
      </c>
      <c r="O16" s="9">
        <v>0</v>
      </c>
      <c r="P16" s="9">
        <f t="shared" si="4"/>
        <v>0</v>
      </c>
      <c r="Q16" s="9">
        <v>0</v>
      </c>
      <c r="R16" s="9">
        <v>0</v>
      </c>
      <c r="S16" s="9">
        <f t="shared" si="5"/>
        <v>0</v>
      </c>
      <c r="T16" s="9">
        <v>0</v>
      </c>
      <c r="U16" s="9">
        <v>0</v>
      </c>
      <c r="V16" s="9">
        <f t="shared" si="6"/>
        <v>0</v>
      </c>
      <c r="W16" s="9">
        <v>0</v>
      </c>
      <c r="X16" s="9">
        <v>0</v>
      </c>
      <c r="Y16" s="9">
        <f t="shared" si="7"/>
        <v>0</v>
      </c>
      <c r="Z16" s="9">
        <v>0</v>
      </c>
      <c r="AA16" s="9">
        <v>0</v>
      </c>
      <c r="AB16" s="9">
        <f t="shared" si="8"/>
        <v>0</v>
      </c>
      <c r="AC16" s="9">
        <v>0</v>
      </c>
      <c r="AD16" s="9">
        <v>0</v>
      </c>
      <c r="AE16" s="9">
        <f t="shared" si="9"/>
        <v>0</v>
      </c>
      <c r="AF16" s="9">
        <v>0</v>
      </c>
      <c r="AG16" s="9">
        <v>0</v>
      </c>
      <c r="AH16" s="9">
        <f t="shared" si="10"/>
        <v>0</v>
      </c>
      <c r="AI16" s="9">
        <v>0</v>
      </c>
      <c r="AJ16" s="9">
        <v>0</v>
      </c>
      <c r="AK16" s="20">
        <f t="shared" si="11"/>
        <v>0</v>
      </c>
    </row>
    <row r="17" spans="1:37">
      <c r="A17" s="19" t="s">
        <v>45</v>
      </c>
      <c r="B17" s="9">
        <v>79179</v>
      </c>
      <c r="C17" s="9">
        <v>0</v>
      </c>
      <c r="D17" s="9">
        <v>79179</v>
      </c>
      <c r="E17" s="9">
        <v>79179</v>
      </c>
      <c r="F17" s="9">
        <v>79170</v>
      </c>
      <c r="G17" s="9">
        <v>9</v>
      </c>
      <c r="H17" s="9">
        <v>79179</v>
      </c>
      <c r="I17" s="9">
        <v>0</v>
      </c>
      <c r="J17" s="9">
        <v>79179</v>
      </c>
      <c r="K17" s="9">
        <v>79179</v>
      </c>
      <c r="L17" s="9">
        <v>0</v>
      </c>
      <c r="M17" s="9">
        <v>79179</v>
      </c>
      <c r="N17" s="9">
        <v>79179</v>
      </c>
      <c r="O17" s="9">
        <v>0</v>
      </c>
      <c r="P17" s="9">
        <v>79179</v>
      </c>
      <c r="Q17" s="9">
        <v>79179</v>
      </c>
      <c r="R17" s="9">
        <v>0</v>
      </c>
      <c r="S17" s="9">
        <v>79179</v>
      </c>
      <c r="T17" s="9">
        <v>79179</v>
      </c>
      <c r="U17" s="9">
        <v>0</v>
      </c>
      <c r="V17" s="9">
        <v>79179</v>
      </c>
      <c r="W17" s="9">
        <v>79179</v>
      </c>
      <c r="X17" s="9">
        <v>0</v>
      </c>
      <c r="Y17" s="9">
        <v>79179</v>
      </c>
      <c r="Z17" s="9">
        <v>79179</v>
      </c>
      <c r="AA17" s="9">
        <v>0</v>
      </c>
      <c r="AB17" s="9">
        <v>79179</v>
      </c>
      <c r="AC17" s="9">
        <v>79179</v>
      </c>
      <c r="AD17" s="9">
        <v>0</v>
      </c>
      <c r="AE17" s="9">
        <v>79179</v>
      </c>
      <c r="AF17" s="9">
        <v>79179</v>
      </c>
      <c r="AG17" s="9">
        <v>0</v>
      </c>
      <c r="AH17" s="9">
        <v>79179</v>
      </c>
      <c r="AI17" s="9">
        <v>79179</v>
      </c>
      <c r="AJ17" s="9">
        <v>0</v>
      </c>
      <c r="AK17" s="20">
        <v>79179</v>
      </c>
    </row>
    <row r="18" spans="1:37">
      <c r="A18" s="19" t="s">
        <v>46</v>
      </c>
      <c r="B18" s="9">
        <v>138840</v>
      </c>
      <c r="C18" s="9">
        <v>0</v>
      </c>
      <c r="D18" s="9">
        <v>138840</v>
      </c>
      <c r="E18" s="9">
        <v>138840</v>
      </c>
      <c r="F18" s="9">
        <v>138840</v>
      </c>
      <c r="G18" s="9">
        <v>0</v>
      </c>
      <c r="H18" s="9">
        <v>138840</v>
      </c>
      <c r="I18" s="9">
        <v>0</v>
      </c>
      <c r="J18" s="9">
        <v>138840</v>
      </c>
      <c r="K18" s="9">
        <v>138840</v>
      </c>
      <c r="L18" s="9">
        <v>0</v>
      </c>
      <c r="M18" s="9">
        <v>138840</v>
      </c>
      <c r="N18" s="9">
        <v>138840</v>
      </c>
      <c r="O18" s="9">
        <v>0</v>
      </c>
      <c r="P18" s="9">
        <v>138840</v>
      </c>
      <c r="Q18" s="9">
        <v>138840</v>
      </c>
      <c r="R18" s="9">
        <v>0</v>
      </c>
      <c r="S18" s="9">
        <v>138840</v>
      </c>
      <c r="T18" s="9">
        <v>86344</v>
      </c>
      <c r="U18" s="9">
        <v>0</v>
      </c>
      <c r="V18" s="9">
        <v>86344</v>
      </c>
      <c r="W18" s="9">
        <v>86344</v>
      </c>
      <c r="X18" s="9">
        <v>0</v>
      </c>
      <c r="Y18" s="9">
        <v>86344</v>
      </c>
      <c r="Z18" s="9">
        <v>86344</v>
      </c>
      <c r="AA18" s="9">
        <v>0</v>
      </c>
      <c r="AB18" s="9">
        <v>86344</v>
      </c>
      <c r="AC18" s="9">
        <v>86344</v>
      </c>
      <c r="AD18" s="9">
        <v>0</v>
      </c>
      <c r="AE18" s="9">
        <v>86344</v>
      </c>
      <c r="AF18" s="9">
        <v>86344</v>
      </c>
      <c r="AG18" s="9">
        <v>0</v>
      </c>
      <c r="AH18" s="9">
        <v>86344</v>
      </c>
      <c r="AI18" s="9">
        <v>86344</v>
      </c>
      <c r="AJ18" s="9">
        <v>0</v>
      </c>
      <c r="AK18" s="20">
        <v>86344</v>
      </c>
    </row>
    <row r="19" spans="1:37">
      <c r="A19" s="19" t="s">
        <v>47</v>
      </c>
      <c r="B19" s="9">
        <v>81000</v>
      </c>
      <c r="C19" s="9">
        <v>0</v>
      </c>
      <c r="D19" s="9">
        <v>81000</v>
      </c>
      <c r="E19" s="9">
        <v>81000</v>
      </c>
      <c r="F19" s="9">
        <v>81000</v>
      </c>
      <c r="G19" s="9">
        <v>0</v>
      </c>
      <c r="H19" s="9">
        <v>81000</v>
      </c>
      <c r="I19" s="9">
        <v>0</v>
      </c>
      <c r="J19" s="9">
        <v>81000</v>
      </c>
      <c r="K19" s="9">
        <v>81000</v>
      </c>
      <c r="L19" s="9">
        <v>0</v>
      </c>
      <c r="M19" s="9">
        <v>81000</v>
      </c>
      <c r="N19" s="9">
        <v>81000</v>
      </c>
      <c r="O19" s="9">
        <v>0</v>
      </c>
      <c r="P19" s="9">
        <v>81000</v>
      </c>
      <c r="Q19" s="9">
        <v>81000</v>
      </c>
      <c r="R19" s="9">
        <v>0</v>
      </c>
      <c r="S19" s="9">
        <v>81000</v>
      </c>
      <c r="T19" s="9">
        <v>39065</v>
      </c>
      <c r="U19" s="9">
        <v>0</v>
      </c>
      <c r="V19" s="9">
        <v>39065</v>
      </c>
      <c r="W19" s="9">
        <v>39065</v>
      </c>
      <c r="X19" s="9">
        <v>0</v>
      </c>
      <c r="Y19" s="9">
        <v>39065</v>
      </c>
      <c r="Z19" s="9">
        <v>39065</v>
      </c>
      <c r="AA19" s="9">
        <v>0</v>
      </c>
      <c r="AB19" s="9">
        <v>39065</v>
      </c>
      <c r="AC19" s="9">
        <v>39065</v>
      </c>
      <c r="AD19" s="9">
        <v>0</v>
      </c>
      <c r="AE19" s="9">
        <v>39065</v>
      </c>
      <c r="AF19" s="9">
        <v>39065</v>
      </c>
      <c r="AG19" s="9">
        <v>0</v>
      </c>
      <c r="AH19" s="9">
        <v>39065</v>
      </c>
      <c r="AI19" s="9">
        <v>39065</v>
      </c>
      <c r="AJ19" s="9">
        <v>0</v>
      </c>
      <c r="AK19" s="20">
        <v>39065</v>
      </c>
    </row>
    <row r="20" spans="1:37" ht="15.75" thickBot="1">
      <c r="A20" s="21" t="s">
        <v>33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23">
        <v>0</v>
      </c>
      <c r="I20" s="23">
        <v>0</v>
      </c>
      <c r="J20" s="23">
        <f t="shared" si="2"/>
        <v>0</v>
      </c>
      <c r="K20" s="23">
        <v>0</v>
      </c>
      <c r="L20" s="23"/>
      <c r="M20" s="23">
        <f t="shared" si="3"/>
        <v>0</v>
      </c>
      <c r="N20" s="23">
        <v>0</v>
      </c>
      <c r="O20" s="23">
        <v>0</v>
      </c>
      <c r="P20" s="23">
        <f t="shared" si="4"/>
        <v>0</v>
      </c>
      <c r="Q20" s="23">
        <v>0</v>
      </c>
      <c r="R20" s="23">
        <v>0</v>
      </c>
      <c r="S20" s="23">
        <f t="shared" si="5"/>
        <v>0</v>
      </c>
      <c r="T20" s="23">
        <v>0</v>
      </c>
      <c r="U20" s="23">
        <v>0</v>
      </c>
      <c r="V20" s="23">
        <f t="shared" si="6"/>
        <v>0</v>
      </c>
      <c r="W20" s="23">
        <v>0</v>
      </c>
      <c r="X20" s="23">
        <v>0</v>
      </c>
      <c r="Y20" s="23">
        <f t="shared" si="7"/>
        <v>0</v>
      </c>
      <c r="Z20" s="23">
        <v>0</v>
      </c>
      <c r="AA20" s="23">
        <v>0</v>
      </c>
      <c r="AB20" s="23">
        <f t="shared" si="8"/>
        <v>0</v>
      </c>
      <c r="AC20" s="23">
        <v>0</v>
      </c>
      <c r="AD20" s="23">
        <v>0</v>
      </c>
      <c r="AE20" s="23">
        <f t="shared" si="9"/>
        <v>0</v>
      </c>
      <c r="AF20" s="23">
        <v>0</v>
      </c>
      <c r="AG20" s="23">
        <v>0</v>
      </c>
      <c r="AH20" s="23">
        <f t="shared" si="10"/>
        <v>0</v>
      </c>
      <c r="AI20" s="23">
        <v>0</v>
      </c>
      <c r="AJ20" s="23">
        <v>0</v>
      </c>
      <c r="AK20" s="24">
        <f t="shared" si="11"/>
        <v>0</v>
      </c>
    </row>
    <row r="21" spans="1:37">
      <c r="A21" s="7"/>
    </row>
    <row r="22" spans="1:37" ht="15.75" thickBot="1">
      <c r="A22" s="7"/>
      <c r="L22" s="4"/>
      <c r="M22" s="3"/>
      <c r="R22" s="4"/>
      <c r="S22" s="3"/>
      <c r="T22" s="4"/>
      <c r="U22" s="3"/>
      <c r="AE22" s="4"/>
      <c r="AF22" s="3"/>
    </row>
    <row r="23" spans="1:37" ht="25.5" customHeight="1">
      <c r="A23" s="61" t="s">
        <v>1</v>
      </c>
      <c r="B23" s="67" t="s">
        <v>34</v>
      </c>
      <c r="C23" s="65" t="s">
        <v>35</v>
      </c>
      <c r="D23" s="65" t="s">
        <v>36</v>
      </c>
      <c r="E23" s="67" t="s">
        <v>37</v>
      </c>
      <c r="J23" s="1"/>
      <c r="K23" s="1"/>
      <c r="M23" s="1"/>
      <c r="N23" s="3"/>
      <c r="S23" s="4"/>
      <c r="T23" s="3"/>
      <c r="U23" s="4"/>
      <c r="V23" s="3"/>
      <c r="AB23" s="4"/>
      <c r="AC23" s="3"/>
      <c r="AF23" s="4"/>
      <c r="AG23" s="3"/>
    </row>
    <row r="24" spans="1:37" ht="25.5" customHeight="1" thickBot="1">
      <c r="A24" s="62"/>
      <c r="B24" s="68"/>
      <c r="C24" s="66"/>
      <c r="D24" s="66"/>
      <c r="E24" s="68"/>
      <c r="J24" s="1"/>
      <c r="K24" s="1"/>
      <c r="M24" s="1"/>
      <c r="N24" s="3"/>
      <c r="S24" s="4"/>
      <c r="T24" s="3"/>
      <c r="U24" s="4"/>
      <c r="V24" s="3"/>
      <c r="AB24" s="4"/>
      <c r="AC24" s="3"/>
      <c r="AF24" s="4"/>
      <c r="AG24" s="3"/>
    </row>
    <row r="25" spans="1:37">
      <c r="A25" s="15" t="s">
        <v>19</v>
      </c>
      <c r="B25" s="32">
        <v>1064840</v>
      </c>
      <c r="C25" s="33">
        <f>B6+E6+H6+K6+N6+Q6+T6+W6+Z6+AC6+AF6+AI6</f>
        <v>3003961</v>
      </c>
      <c r="D25" s="33">
        <f>C6+F6+I6+L6+O6+R6+U6+X6+AA6+AD6+AG6+AJ6</f>
        <v>243380</v>
      </c>
      <c r="E25" s="34">
        <f t="shared" ref="E25:E39" si="12">B25+C25-D25</f>
        <v>3825421</v>
      </c>
      <c r="F25" s="40">
        <f>E25-G25</f>
        <v>0</v>
      </c>
      <c r="G25">
        <v>3825421</v>
      </c>
      <c r="I25" s="40"/>
      <c r="J25" s="1"/>
      <c r="K25" s="1"/>
      <c r="M25" s="1"/>
      <c r="N25" s="3"/>
      <c r="S25" s="4"/>
      <c r="T25" s="3"/>
      <c r="U25" s="4"/>
      <c r="V25" s="3"/>
      <c r="AB25" s="4"/>
      <c r="AC25" s="3"/>
      <c r="AF25" s="4"/>
      <c r="AG25" s="3"/>
    </row>
    <row r="26" spans="1:37">
      <c r="A26" s="19" t="s">
        <v>21</v>
      </c>
      <c r="B26" s="25">
        <v>85291</v>
      </c>
      <c r="C26" s="27">
        <f t="shared" ref="C26:C39" si="13">B7+E7+H7+K7+N7+Q7+T7+W7+Z7+AC7+AF7+AI7</f>
        <v>60000</v>
      </c>
      <c r="D26" s="27">
        <f t="shared" ref="D26:D39" si="14">C7+F7+I7+L7+O7+R7+U7+X7+AA7+AD7+AG7+AJ7</f>
        <v>20010</v>
      </c>
      <c r="E26" s="35">
        <f t="shared" si="12"/>
        <v>125281</v>
      </c>
      <c r="F26" s="40">
        <f t="shared" ref="F26:F39" si="15">E26-G26</f>
        <v>125281</v>
      </c>
      <c r="G26">
        <v>0</v>
      </c>
      <c r="I26" s="40"/>
      <c r="J26" s="1"/>
      <c r="K26" s="1"/>
      <c r="M26" s="1"/>
      <c r="N26" s="3"/>
      <c r="S26" s="4"/>
      <c r="T26" s="3"/>
      <c r="U26" s="4"/>
      <c r="V26" s="3"/>
      <c r="AB26" s="4"/>
      <c r="AC26" s="3"/>
      <c r="AF26" s="4"/>
      <c r="AG26" s="3"/>
    </row>
    <row r="27" spans="1:37">
      <c r="A27" s="19" t="s">
        <v>22</v>
      </c>
      <c r="B27" s="25">
        <v>192175</v>
      </c>
      <c r="C27" s="27">
        <f t="shared" si="13"/>
        <v>161844</v>
      </c>
      <c r="D27" s="27">
        <f t="shared" si="14"/>
        <v>49050</v>
      </c>
      <c r="E27" s="35">
        <f t="shared" si="12"/>
        <v>304969</v>
      </c>
      <c r="F27" s="40">
        <f t="shared" si="15"/>
        <v>304969</v>
      </c>
      <c r="G27">
        <v>0</v>
      </c>
      <c r="I27" s="40"/>
      <c r="J27" s="6"/>
      <c r="K27" s="1"/>
      <c r="M27" s="1"/>
      <c r="N27" s="3"/>
      <c r="S27" s="4"/>
      <c r="T27" s="3"/>
      <c r="U27" s="4"/>
      <c r="V27" s="3"/>
      <c r="AB27" s="4"/>
      <c r="AC27" s="3"/>
      <c r="AF27" s="4"/>
      <c r="AG27" s="3"/>
    </row>
    <row r="28" spans="1:37">
      <c r="A28" s="19" t="s">
        <v>23</v>
      </c>
      <c r="B28" s="25">
        <v>30000</v>
      </c>
      <c r="C28" s="27">
        <f t="shared" si="13"/>
        <v>0</v>
      </c>
      <c r="D28" s="27">
        <f t="shared" si="14"/>
        <v>0</v>
      </c>
      <c r="E28" s="35">
        <f t="shared" si="12"/>
        <v>30000</v>
      </c>
      <c r="F28" s="40">
        <f t="shared" si="15"/>
        <v>-95281</v>
      </c>
      <c r="G28">
        <v>125281</v>
      </c>
      <c r="I28" s="40"/>
      <c r="J28" s="1"/>
      <c r="K28" s="1"/>
      <c r="M28" s="1"/>
      <c r="N28" s="3"/>
      <c r="S28" s="4"/>
      <c r="T28" s="3"/>
      <c r="U28" s="4"/>
      <c r="V28" s="3"/>
      <c r="AB28" s="4"/>
      <c r="AC28" s="3"/>
      <c r="AF28" s="4"/>
      <c r="AG28" s="3"/>
    </row>
    <row r="29" spans="1:37">
      <c r="A29" s="19" t="s">
        <v>24</v>
      </c>
      <c r="B29" s="25">
        <v>707055</v>
      </c>
      <c r="C29" s="27">
        <f t="shared" si="13"/>
        <v>2142917</v>
      </c>
      <c r="D29" s="27">
        <f t="shared" si="14"/>
        <v>215160</v>
      </c>
      <c r="E29" s="35">
        <f t="shared" si="12"/>
        <v>2634812</v>
      </c>
      <c r="F29" s="40">
        <f t="shared" si="15"/>
        <v>2329843</v>
      </c>
      <c r="G29">
        <v>304969</v>
      </c>
      <c r="I29" s="40"/>
      <c r="J29" s="1"/>
      <c r="K29" s="1"/>
      <c r="M29" s="1"/>
      <c r="N29" s="3"/>
      <c r="S29" s="4"/>
      <c r="T29" s="3"/>
      <c r="U29" s="4"/>
      <c r="V29" s="3"/>
      <c r="AB29" s="4"/>
      <c r="AC29" s="3"/>
      <c r="AF29" s="4"/>
      <c r="AG29" s="3"/>
    </row>
    <row r="30" spans="1:37">
      <c r="A30" s="19" t="s">
        <v>25</v>
      </c>
      <c r="B30" s="25">
        <v>110631</v>
      </c>
      <c r="C30" s="27">
        <f t="shared" si="13"/>
        <v>78000</v>
      </c>
      <c r="D30" s="27">
        <f t="shared" si="14"/>
        <v>26010</v>
      </c>
      <c r="E30" s="35">
        <f t="shared" si="12"/>
        <v>162621</v>
      </c>
      <c r="F30" s="40">
        <f t="shared" si="15"/>
        <v>132621</v>
      </c>
      <c r="G30">
        <v>30000</v>
      </c>
      <c r="I30" s="40"/>
      <c r="J30" s="6"/>
      <c r="K30" s="5"/>
      <c r="M30" s="5"/>
      <c r="N30" s="3"/>
      <c r="S30" s="4"/>
      <c r="T30" s="3"/>
      <c r="U30" s="4"/>
      <c r="V30" s="3"/>
      <c r="AB30" s="4"/>
      <c r="AC30" s="3"/>
      <c r="AF30" s="4"/>
      <c r="AG30" s="3"/>
    </row>
    <row r="31" spans="1:37">
      <c r="A31" s="19" t="s">
        <v>26</v>
      </c>
      <c r="B31" s="25">
        <v>9572917</v>
      </c>
      <c r="C31" s="27">
        <f t="shared" si="13"/>
        <v>0</v>
      </c>
      <c r="D31" s="27">
        <f t="shared" si="14"/>
        <v>0</v>
      </c>
      <c r="E31" s="35">
        <f t="shared" si="12"/>
        <v>9572917</v>
      </c>
      <c r="F31" s="40">
        <f t="shared" si="15"/>
        <v>6938105</v>
      </c>
      <c r="G31">
        <v>2634812</v>
      </c>
      <c r="I31" s="40"/>
      <c r="J31" s="6"/>
      <c r="K31" s="5"/>
      <c r="M31" s="5"/>
      <c r="N31" s="3"/>
      <c r="S31" s="4"/>
      <c r="T31" s="3"/>
      <c r="U31" s="4"/>
      <c r="V31" s="3"/>
      <c r="AB31" s="4"/>
      <c r="AC31" s="3"/>
      <c r="AF31" s="4"/>
      <c r="AG31" s="3"/>
    </row>
    <row r="32" spans="1:37">
      <c r="A32" s="19" t="s">
        <v>27</v>
      </c>
      <c r="B32" s="25">
        <v>1906234</v>
      </c>
      <c r="C32" s="27">
        <f t="shared" si="13"/>
        <v>0</v>
      </c>
      <c r="D32" s="27">
        <f t="shared" si="14"/>
        <v>0</v>
      </c>
      <c r="E32" s="35">
        <f t="shared" si="12"/>
        <v>1906234</v>
      </c>
      <c r="F32" s="40">
        <f t="shared" si="15"/>
        <v>1743613</v>
      </c>
      <c r="G32">
        <v>162621</v>
      </c>
      <c r="I32" s="40"/>
      <c r="J32" s="6"/>
      <c r="K32" s="5"/>
      <c r="M32" s="5"/>
      <c r="N32" s="3"/>
      <c r="S32" s="4"/>
      <c r="T32" s="3"/>
      <c r="U32" s="4"/>
      <c r="V32" s="3"/>
      <c r="AB32" s="4"/>
      <c r="AC32" s="3"/>
      <c r="AF32" s="4"/>
      <c r="AG32" s="3"/>
    </row>
    <row r="33" spans="1:29">
      <c r="A33" s="19" t="s">
        <v>28</v>
      </c>
      <c r="B33" s="25">
        <v>2054756</v>
      </c>
      <c r="C33" s="27">
        <f t="shared" si="13"/>
        <v>0</v>
      </c>
      <c r="D33" s="27">
        <f t="shared" si="14"/>
        <v>0</v>
      </c>
      <c r="E33" s="35">
        <f t="shared" si="12"/>
        <v>2054756</v>
      </c>
      <c r="F33" s="40">
        <f t="shared" si="15"/>
        <v>-7518161</v>
      </c>
      <c r="G33">
        <v>9572917</v>
      </c>
      <c r="I33" s="40"/>
      <c r="J33" s="6"/>
      <c r="K33" s="5"/>
      <c r="M33" s="5"/>
      <c r="N33" s="3"/>
      <c r="U33" s="4"/>
      <c r="V33" s="3"/>
      <c r="AB33" s="4"/>
      <c r="AC33" s="3"/>
    </row>
    <row r="34" spans="1:29">
      <c r="A34" s="19" t="s">
        <v>29</v>
      </c>
      <c r="B34" s="25">
        <v>-2375</v>
      </c>
      <c r="C34" s="27">
        <f t="shared" si="13"/>
        <v>0</v>
      </c>
      <c r="D34" s="27">
        <f t="shared" si="14"/>
        <v>0</v>
      </c>
      <c r="E34" s="35">
        <f t="shared" si="12"/>
        <v>-2375</v>
      </c>
      <c r="F34" s="40">
        <f t="shared" si="15"/>
        <v>-1908609</v>
      </c>
      <c r="G34">
        <v>1906234</v>
      </c>
      <c r="I34" s="40"/>
      <c r="J34" s="1"/>
      <c r="K34" s="1"/>
      <c r="M34" s="1"/>
      <c r="AA34" s="4"/>
      <c r="AB34" s="3"/>
    </row>
    <row r="35" spans="1:29">
      <c r="A35" s="19" t="s">
        <v>82</v>
      </c>
      <c r="B35" s="25">
        <v>-368858</v>
      </c>
      <c r="C35" s="27">
        <f t="shared" si="13"/>
        <v>0</v>
      </c>
      <c r="D35" s="27">
        <f t="shared" si="14"/>
        <v>0</v>
      </c>
      <c r="E35" s="35">
        <f t="shared" si="12"/>
        <v>-368858</v>
      </c>
      <c r="F35" s="40">
        <f t="shared" si="15"/>
        <v>-2423614</v>
      </c>
      <c r="G35">
        <v>2054756</v>
      </c>
      <c r="I35" s="40"/>
      <c r="J35" s="1"/>
      <c r="K35" s="1"/>
      <c r="M35" s="1"/>
    </row>
    <row r="36" spans="1:29">
      <c r="A36" s="19" t="s">
        <v>30</v>
      </c>
      <c r="B36" s="25">
        <v>295580</v>
      </c>
      <c r="C36" s="27">
        <f t="shared" si="13"/>
        <v>950148</v>
      </c>
      <c r="D36" s="27">
        <f t="shared" si="14"/>
        <v>79170</v>
      </c>
      <c r="E36" s="35">
        <f t="shared" si="12"/>
        <v>1166558</v>
      </c>
      <c r="F36" s="40">
        <f t="shared" si="15"/>
        <v>1168933</v>
      </c>
      <c r="G36">
        <v>-2375</v>
      </c>
      <c r="I36" s="40"/>
    </row>
    <row r="37" spans="1:29">
      <c r="A37" s="19" t="s">
        <v>31</v>
      </c>
      <c r="B37" s="25">
        <v>518159</v>
      </c>
      <c r="C37" s="27">
        <f t="shared" si="13"/>
        <v>1351104</v>
      </c>
      <c r="D37" s="27">
        <f t="shared" si="14"/>
        <v>138840</v>
      </c>
      <c r="E37" s="35">
        <f t="shared" si="12"/>
        <v>1730423</v>
      </c>
      <c r="F37" s="40">
        <f t="shared" si="15"/>
        <v>2099281</v>
      </c>
      <c r="G37">
        <v>-368858</v>
      </c>
      <c r="I37" s="40"/>
    </row>
    <row r="38" spans="1:29">
      <c r="A38" s="19" t="s">
        <v>32</v>
      </c>
      <c r="B38" s="25">
        <v>302772</v>
      </c>
      <c r="C38" s="27">
        <f t="shared" si="13"/>
        <v>720390</v>
      </c>
      <c r="D38" s="27">
        <f t="shared" si="14"/>
        <v>81000</v>
      </c>
      <c r="E38" s="35">
        <f t="shared" si="12"/>
        <v>942162</v>
      </c>
      <c r="F38" s="40">
        <f t="shared" si="15"/>
        <v>-224396</v>
      </c>
      <c r="G38">
        <v>1166558</v>
      </c>
      <c r="I38" s="40"/>
    </row>
    <row r="39" spans="1:29" ht="15.75" thickBot="1">
      <c r="A39" s="21" t="s">
        <v>33</v>
      </c>
      <c r="B39" s="36">
        <v>74232</v>
      </c>
      <c r="C39" s="37">
        <f t="shared" si="13"/>
        <v>0</v>
      </c>
      <c r="D39" s="37">
        <f t="shared" si="14"/>
        <v>0</v>
      </c>
      <c r="E39" s="38">
        <f t="shared" si="12"/>
        <v>74232</v>
      </c>
      <c r="F39" s="40">
        <f t="shared" si="15"/>
        <v>-1656191</v>
      </c>
      <c r="G39">
        <v>1730423</v>
      </c>
      <c r="I39" s="40"/>
    </row>
    <row r="40" spans="1:29">
      <c r="G40">
        <v>942162</v>
      </c>
    </row>
    <row r="41" spans="1:29">
      <c r="G41">
        <v>74232</v>
      </c>
    </row>
  </sheetData>
  <mergeCells count="19">
    <mergeCell ref="B3:AK3"/>
    <mergeCell ref="A4:A5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23:A24"/>
    <mergeCell ref="B23:B24"/>
    <mergeCell ref="C23:C24"/>
    <mergeCell ref="D23:D24"/>
    <mergeCell ref="E23:E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1E439-CC1D-41B9-85D4-A15ABB40B838}">
  <dimension ref="A2:AK43"/>
  <sheetViews>
    <sheetView workbookViewId="0">
      <pane xSplit="1" topLeftCell="T1" activePane="topRight" state="frozen"/>
      <selection pane="topRight" activeCell="A13" sqref="A13"/>
    </sheetView>
  </sheetViews>
  <sheetFormatPr defaultColWidth="11.42578125" defaultRowHeight="15"/>
  <cols>
    <col min="1" max="1" width="55.5703125" customWidth="1"/>
    <col min="2" max="2" width="14.28515625" bestFit="1" customWidth="1"/>
    <col min="3" max="3" width="16.140625" customWidth="1"/>
    <col min="4" max="4" width="14.28515625" bestFit="1" customWidth="1"/>
    <col min="5" max="5" width="16" bestFit="1" customWidth="1"/>
    <col min="7" max="7" width="14" customWidth="1"/>
    <col min="11" max="11" width="13.42578125" bestFit="1" customWidth="1"/>
    <col min="13" max="13" width="15" bestFit="1" customWidth="1"/>
  </cols>
  <sheetData>
    <row r="2" spans="1:37" ht="15.75" thickBot="1">
      <c r="D2" s="13"/>
      <c r="E2" s="13"/>
      <c r="F2" s="13"/>
    </row>
    <row r="3" spans="1:37" ht="34.5" thickBot="1">
      <c r="B3" s="69" t="s">
        <v>83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1"/>
    </row>
    <row r="4" spans="1:37" ht="15.75" thickBot="1">
      <c r="A4" s="61" t="s">
        <v>1</v>
      </c>
      <c r="B4" s="63" t="s">
        <v>2</v>
      </c>
      <c r="C4" s="63"/>
      <c r="D4" s="64"/>
      <c r="E4" s="72" t="s">
        <v>3</v>
      </c>
      <c r="F4" s="63"/>
      <c r="G4" s="64"/>
      <c r="H4" s="72" t="s">
        <v>4</v>
      </c>
      <c r="I4" s="63"/>
      <c r="J4" s="64"/>
      <c r="K4" s="72" t="s">
        <v>5</v>
      </c>
      <c r="L4" s="63"/>
      <c r="M4" s="64"/>
      <c r="N4" s="72" t="s">
        <v>6</v>
      </c>
      <c r="O4" s="63"/>
      <c r="P4" s="64"/>
      <c r="Q4" s="72" t="s">
        <v>7</v>
      </c>
      <c r="R4" s="63"/>
      <c r="S4" s="64"/>
      <c r="T4" s="72" t="s">
        <v>8</v>
      </c>
      <c r="U4" s="63"/>
      <c r="V4" s="64"/>
      <c r="W4" s="72" t="s">
        <v>9</v>
      </c>
      <c r="X4" s="63"/>
      <c r="Y4" s="64"/>
      <c r="Z4" s="72" t="s">
        <v>10</v>
      </c>
      <c r="AA4" s="63"/>
      <c r="AB4" s="64"/>
      <c r="AC4" s="72" t="s">
        <v>11</v>
      </c>
      <c r="AD4" s="63"/>
      <c r="AE4" s="64"/>
      <c r="AF4" s="63" t="s">
        <v>12</v>
      </c>
      <c r="AG4" s="63"/>
      <c r="AH4" s="63"/>
      <c r="AI4" s="72" t="s">
        <v>13</v>
      </c>
      <c r="AJ4" s="63"/>
      <c r="AK4" s="64"/>
    </row>
    <row r="5" spans="1:37" ht="15.75" thickBot="1">
      <c r="A5" s="62"/>
      <c r="B5" s="14" t="s">
        <v>14</v>
      </c>
      <c r="C5" s="12" t="s">
        <v>15</v>
      </c>
      <c r="D5" s="12" t="s">
        <v>16</v>
      </c>
      <c r="E5" s="12" t="s">
        <v>14</v>
      </c>
      <c r="F5" s="12" t="s">
        <v>15</v>
      </c>
      <c r="G5" s="12" t="s">
        <v>16</v>
      </c>
      <c r="H5" s="12" t="s">
        <v>14</v>
      </c>
      <c r="I5" s="12" t="s">
        <v>15</v>
      </c>
      <c r="J5" s="12" t="s">
        <v>16</v>
      </c>
      <c r="K5" s="12" t="s">
        <v>14</v>
      </c>
      <c r="L5" s="12" t="s">
        <v>15</v>
      </c>
      <c r="M5" s="12" t="s">
        <v>16</v>
      </c>
      <c r="N5" s="12" t="s">
        <v>14</v>
      </c>
      <c r="O5" s="12" t="s">
        <v>15</v>
      </c>
      <c r="P5" s="12" t="s">
        <v>16</v>
      </c>
      <c r="Q5" s="12" t="s">
        <v>14</v>
      </c>
      <c r="R5" s="12" t="s">
        <v>15</v>
      </c>
      <c r="S5" s="12" t="s">
        <v>16</v>
      </c>
      <c r="T5" s="12" t="s">
        <v>14</v>
      </c>
      <c r="U5" s="12" t="s">
        <v>15</v>
      </c>
      <c r="V5" s="12" t="s">
        <v>16</v>
      </c>
      <c r="W5" s="12" t="s">
        <v>14</v>
      </c>
      <c r="X5" s="12" t="s">
        <v>15</v>
      </c>
      <c r="Y5" s="12" t="s">
        <v>16</v>
      </c>
      <c r="Z5" s="12" t="s">
        <v>14</v>
      </c>
      <c r="AA5" s="12" t="s">
        <v>15</v>
      </c>
      <c r="AB5" s="12" t="s">
        <v>16</v>
      </c>
      <c r="AC5" s="12" t="s">
        <v>14</v>
      </c>
      <c r="AD5" s="12" t="s">
        <v>15</v>
      </c>
      <c r="AE5" s="12" t="s">
        <v>16</v>
      </c>
      <c r="AF5" s="12" t="s">
        <v>14</v>
      </c>
      <c r="AG5" s="12" t="s">
        <v>15</v>
      </c>
      <c r="AH5" s="12" t="s">
        <v>16</v>
      </c>
      <c r="AI5" s="12" t="s">
        <v>14</v>
      </c>
      <c r="AJ5" s="12" t="s">
        <v>15</v>
      </c>
      <c r="AK5" s="12" t="s">
        <v>16</v>
      </c>
    </row>
    <row r="6" spans="1:37">
      <c r="A6" s="15" t="s">
        <v>39</v>
      </c>
      <c r="B6" s="17">
        <v>286646</v>
      </c>
      <c r="C6" s="17">
        <v>0</v>
      </c>
      <c r="D6" s="17">
        <f>B6-C6</f>
        <v>286646</v>
      </c>
      <c r="E6" s="17">
        <v>286646</v>
      </c>
      <c r="F6" s="17">
        <v>0</v>
      </c>
      <c r="G6" s="17">
        <f>E6-F6</f>
        <v>286646</v>
      </c>
      <c r="H6" s="17">
        <v>286646</v>
      </c>
      <c r="I6" s="17">
        <v>0</v>
      </c>
      <c r="J6" s="17">
        <f>H6-I6</f>
        <v>286646</v>
      </c>
      <c r="K6" s="17">
        <v>286646</v>
      </c>
      <c r="L6" s="17">
        <v>0</v>
      </c>
      <c r="M6" s="17">
        <f>K6-L6</f>
        <v>286646</v>
      </c>
      <c r="N6" s="17">
        <v>286646</v>
      </c>
      <c r="O6" s="17">
        <v>0</v>
      </c>
      <c r="P6" s="17">
        <f>N6-O6</f>
        <v>286646</v>
      </c>
      <c r="Q6" s="17">
        <v>286646</v>
      </c>
      <c r="R6" s="17">
        <v>0</v>
      </c>
      <c r="S6" s="17">
        <f>Q6-R6</f>
        <v>286646</v>
      </c>
      <c r="T6" s="17">
        <v>286646</v>
      </c>
      <c r="U6" s="17">
        <v>0</v>
      </c>
      <c r="V6" s="17">
        <f>T6-U6</f>
        <v>286646</v>
      </c>
      <c r="W6" s="17">
        <v>286646</v>
      </c>
      <c r="X6" s="17">
        <v>0</v>
      </c>
      <c r="Y6" s="17">
        <f>W6-X6</f>
        <v>286646</v>
      </c>
      <c r="Z6" s="17">
        <v>286646</v>
      </c>
      <c r="AA6" s="17">
        <v>0</v>
      </c>
      <c r="AB6" s="17">
        <f>Z6-AA6</f>
        <v>286646</v>
      </c>
      <c r="AC6" s="17">
        <v>286646</v>
      </c>
      <c r="AD6" s="17">
        <v>0</v>
      </c>
      <c r="AE6" s="17">
        <f>AC6-AD6</f>
        <v>286646</v>
      </c>
      <c r="AF6" s="17">
        <v>286646</v>
      </c>
      <c r="AG6" s="17"/>
      <c r="AH6" s="17">
        <f>AF6-AG6</f>
        <v>286646</v>
      </c>
      <c r="AI6" s="17">
        <v>286646</v>
      </c>
      <c r="AJ6" s="17">
        <v>0</v>
      </c>
      <c r="AK6" s="18">
        <f>AI6-AJ6</f>
        <v>286646</v>
      </c>
    </row>
    <row r="7" spans="1:37">
      <c r="A7" s="26" t="s">
        <v>40</v>
      </c>
      <c r="B7" s="9">
        <v>0</v>
      </c>
      <c r="C7" s="9">
        <v>0</v>
      </c>
      <c r="D7" s="9">
        <f t="shared" ref="D7:D22" si="0">B7-C7</f>
        <v>0</v>
      </c>
      <c r="E7" s="9">
        <v>0</v>
      </c>
      <c r="F7" s="9">
        <v>0</v>
      </c>
      <c r="G7" s="9">
        <f t="shared" ref="G7:G22" si="1">E7-F7</f>
        <v>0</v>
      </c>
      <c r="H7" s="9">
        <v>0</v>
      </c>
      <c r="I7" s="9"/>
      <c r="J7" s="9">
        <f t="shared" ref="J7:J22" si="2">H7-I7</f>
        <v>0</v>
      </c>
      <c r="K7" s="9">
        <v>0</v>
      </c>
      <c r="L7" s="9">
        <v>0</v>
      </c>
      <c r="M7" s="9">
        <f t="shared" ref="M7:M22" si="3">K7-L7</f>
        <v>0</v>
      </c>
      <c r="N7" s="9">
        <v>0</v>
      </c>
      <c r="O7" s="9">
        <v>0</v>
      </c>
      <c r="P7" s="9">
        <f t="shared" ref="P7:P22" si="4">N7-O7</f>
        <v>0</v>
      </c>
      <c r="Q7" s="9">
        <v>0</v>
      </c>
      <c r="R7" s="9">
        <v>0</v>
      </c>
      <c r="S7" s="9">
        <f t="shared" ref="S7:S22" si="5">Q7-R7</f>
        <v>0</v>
      </c>
      <c r="T7" s="9">
        <v>0</v>
      </c>
      <c r="U7" s="9">
        <v>0</v>
      </c>
      <c r="V7" s="9">
        <f t="shared" ref="V7:V22" si="6">T7-U7</f>
        <v>0</v>
      </c>
      <c r="W7" s="9">
        <v>0</v>
      </c>
      <c r="X7" s="9">
        <v>0</v>
      </c>
      <c r="Y7" s="9">
        <f t="shared" ref="Y7:Y22" si="7">W7-X7</f>
        <v>0</v>
      </c>
      <c r="Z7" s="9">
        <v>973800</v>
      </c>
      <c r="AA7" s="9">
        <v>0</v>
      </c>
      <c r="AB7" s="9">
        <f t="shared" ref="AB7:AB22" si="8">Z7-AA7</f>
        <v>973800</v>
      </c>
      <c r="AC7" s="9">
        <v>0</v>
      </c>
      <c r="AD7" s="9">
        <v>567454</v>
      </c>
      <c r="AE7" s="9">
        <f t="shared" ref="AE7:AE22" si="9">AC7-AD7</f>
        <v>-567454</v>
      </c>
      <c r="AF7" s="9">
        <v>0</v>
      </c>
      <c r="AG7" s="9">
        <v>80454</v>
      </c>
      <c r="AH7" s="9">
        <v>0</v>
      </c>
      <c r="AI7" s="9">
        <v>0</v>
      </c>
      <c r="AJ7" s="9">
        <v>80454</v>
      </c>
      <c r="AK7" s="20">
        <f t="shared" ref="AK7:AK22" si="10">AI7-AJ7</f>
        <v>-80454</v>
      </c>
    </row>
    <row r="8" spans="1:37">
      <c r="A8" s="26" t="s">
        <v>84</v>
      </c>
      <c r="B8" s="9">
        <v>0</v>
      </c>
      <c r="C8" s="9">
        <v>0</v>
      </c>
      <c r="D8" s="9">
        <f t="shared" si="0"/>
        <v>0</v>
      </c>
      <c r="E8" s="9">
        <v>0</v>
      </c>
      <c r="F8" s="9">
        <v>0</v>
      </c>
      <c r="G8" s="9">
        <f t="shared" si="1"/>
        <v>0</v>
      </c>
      <c r="H8" s="9">
        <v>0</v>
      </c>
      <c r="I8" s="9"/>
      <c r="J8" s="9">
        <f t="shared" si="2"/>
        <v>0</v>
      </c>
      <c r="K8" s="9">
        <v>0</v>
      </c>
      <c r="L8" s="9">
        <v>0</v>
      </c>
      <c r="M8" s="9">
        <f t="shared" si="3"/>
        <v>0</v>
      </c>
      <c r="N8" s="9">
        <v>0</v>
      </c>
      <c r="O8" s="9">
        <v>0</v>
      </c>
      <c r="P8" s="9">
        <f t="shared" si="4"/>
        <v>0</v>
      </c>
      <c r="Q8" s="9">
        <v>0</v>
      </c>
      <c r="R8" s="9">
        <v>0</v>
      </c>
      <c r="S8" s="9">
        <f t="shared" si="5"/>
        <v>0</v>
      </c>
      <c r="T8" s="9">
        <v>0</v>
      </c>
      <c r="U8" s="9">
        <v>0</v>
      </c>
      <c r="V8" s="9">
        <f t="shared" si="6"/>
        <v>0</v>
      </c>
      <c r="W8" s="9">
        <v>1440820</v>
      </c>
      <c r="X8" s="9">
        <v>121756</v>
      </c>
      <c r="Y8" s="9">
        <f t="shared" si="7"/>
        <v>1319064</v>
      </c>
      <c r="Z8" s="9">
        <v>0</v>
      </c>
      <c r="AA8" s="9">
        <v>121756</v>
      </c>
      <c r="AB8" s="9">
        <f t="shared" si="8"/>
        <v>-121756</v>
      </c>
      <c r="AC8" s="9">
        <v>0</v>
      </c>
      <c r="AD8" s="9">
        <v>121756</v>
      </c>
      <c r="AE8" s="9">
        <f t="shared" si="9"/>
        <v>-121756</v>
      </c>
      <c r="AF8" s="9">
        <v>0</v>
      </c>
      <c r="AG8" s="9">
        <v>121756</v>
      </c>
      <c r="AH8" s="9">
        <f t="shared" ref="AH8:AH22" si="11">AF8-AG8</f>
        <v>-121756</v>
      </c>
      <c r="AI8" s="9">
        <v>0</v>
      </c>
      <c r="AJ8" s="9">
        <v>121756</v>
      </c>
      <c r="AK8" s="20">
        <f t="shared" si="10"/>
        <v>-121756</v>
      </c>
    </row>
    <row r="9" spans="1:37">
      <c r="A9" s="19" t="s">
        <v>42</v>
      </c>
      <c r="B9" s="9">
        <v>21805</v>
      </c>
      <c r="C9" s="9">
        <v>0</v>
      </c>
      <c r="D9" s="9">
        <f t="shared" si="0"/>
        <v>21805</v>
      </c>
      <c r="E9" s="9">
        <v>21805</v>
      </c>
      <c r="F9" s="9">
        <v>0</v>
      </c>
      <c r="G9" s="9">
        <f t="shared" si="1"/>
        <v>21805</v>
      </c>
      <c r="H9" s="9">
        <v>21805</v>
      </c>
      <c r="I9" s="9">
        <v>0</v>
      </c>
      <c r="J9" s="9">
        <f t="shared" si="2"/>
        <v>21805</v>
      </c>
      <c r="K9" s="9">
        <v>21805</v>
      </c>
      <c r="L9" s="9">
        <v>0</v>
      </c>
      <c r="M9" s="9">
        <f t="shared" si="3"/>
        <v>21805</v>
      </c>
      <c r="N9" s="9">
        <v>21805</v>
      </c>
      <c r="O9" s="9">
        <v>0</v>
      </c>
      <c r="P9" s="9">
        <f t="shared" si="4"/>
        <v>21805</v>
      </c>
      <c r="Q9" s="9">
        <v>21805</v>
      </c>
      <c r="R9" s="9">
        <v>0</v>
      </c>
      <c r="S9" s="9">
        <f t="shared" si="5"/>
        <v>21805</v>
      </c>
      <c r="T9" s="9">
        <v>21805</v>
      </c>
      <c r="U9" s="9">
        <v>0</v>
      </c>
      <c r="V9" s="9">
        <f t="shared" si="6"/>
        <v>21805</v>
      </c>
      <c r="W9" s="9">
        <v>21805</v>
      </c>
      <c r="X9" s="9">
        <v>0</v>
      </c>
      <c r="Y9" s="9">
        <f t="shared" si="7"/>
        <v>21805</v>
      </c>
      <c r="Z9" s="9">
        <v>21805</v>
      </c>
      <c r="AA9" s="9">
        <v>0</v>
      </c>
      <c r="AB9" s="9">
        <f t="shared" si="8"/>
        <v>21805</v>
      </c>
      <c r="AC9" s="9">
        <v>21805</v>
      </c>
      <c r="AD9" s="9">
        <v>0</v>
      </c>
      <c r="AE9" s="9">
        <f t="shared" si="9"/>
        <v>21805</v>
      </c>
      <c r="AF9" s="9">
        <v>21805</v>
      </c>
      <c r="AG9" s="9"/>
      <c r="AH9" s="9">
        <f t="shared" si="11"/>
        <v>21805</v>
      </c>
      <c r="AI9" s="9">
        <v>21805</v>
      </c>
      <c r="AJ9" s="9"/>
      <c r="AK9" s="20">
        <f t="shared" si="10"/>
        <v>21805</v>
      </c>
    </row>
    <row r="10" spans="1:37">
      <c r="A10" s="19" t="s">
        <v>43</v>
      </c>
      <c r="B10" s="9">
        <v>14950</v>
      </c>
      <c r="C10" s="9">
        <v>0</v>
      </c>
      <c r="D10" s="9">
        <f t="shared" si="0"/>
        <v>14950</v>
      </c>
      <c r="E10" s="9">
        <v>14950</v>
      </c>
      <c r="F10" s="9">
        <v>0</v>
      </c>
      <c r="G10" s="9">
        <f t="shared" si="1"/>
        <v>14950</v>
      </c>
      <c r="H10" s="9">
        <v>14950</v>
      </c>
      <c r="I10" s="9">
        <v>0</v>
      </c>
      <c r="J10" s="9">
        <f t="shared" si="2"/>
        <v>14950</v>
      </c>
      <c r="K10" s="9">
        <v>14950</v>
      </c>
      <c r="L10" s="9">
        <v>0</v>
      </c>
      <c r="M10" s="9">
        <f t="shared" si="3"/>
        <v>14950</v>
      </c>
      <c r="N10" s="9">
        <v>7475</v>
      </c>
      <c r="O10" s="9">
        <v>0</v>
      </c>
      <c r="P10" s="9">
        <f t="shared" si="4"/>
        <v>7475</v>
      </c>
      <c r="Q10" s="9">
        <v>14950</v>
      </c>
      <c r="R10" s="9">
        <v>0</v>
      </c>
      <c r="S10" s="9">
        <f t="shared" si="5"/>
        <v>14950</v>
      </c>
      <c r="T10" s="9">
        <v>14950</v>
      </c>
      <c r="U10" s="9">
        <v>0</v>
      </c>
      <c r="V10" s="9">
        <f t="shared" si="6"/>
        <v>14950</v>
      </c>
      <c r="W10" s="9">
        <v>14950</v>
      </c>
      <c r="X10" s="9">
        <v>0</v>
      </c>
      <c r="Y10" s="9">
        <f t="shared" si="7"/>
        <v>14950</v>
      </c>
      <c r="Z10" s="9">
        <v>14950</v>
      </c>
      <c r="AA10" s="9">
        <v>0</v>
      </c>
      <c r="AB10" s="9">
        <f t="shared" si="8"/>
        <v>14950</v>
      </c>
      <c r="AC10" s="9">
        <v>14950</v>
      </c>
      <c r="AD10" s="9">
        <v>0</v>
      </c>
      <c r="AE10" s="9">
        <f t="shared" si="9"/>
        <v>14950</v>
      </c>
      <c r="AF10" s="9">
        <v>14950</v>
      </c>
      <c r="AG10" s="9">
        <v>0</v>
      </c>
      <c r="AH10" s="9">
        <f t="shared" si="11"/>
        <v>14950</v>
      </c>
      <c r="AI10" s="9">
        <v>14950</v>
      </c>
      <c r="AJ10" s="9">
        <v>0</v>
      </c>
      <c r="AK10" s="20">
        <f t="shared" si="10"/>
        <v>14950</v>
      </c>
    </row>
    <row r="11" spans="1:37">
      <c r="A11" s="19" t="s">
        <v>44</v>
      </c>
      <c r="B11" s="9">
        <v>5473</v>
      </c>
      <c r="C11" s="9">
        <v>0</v>
      </c>
      <c r="D11" s="9">
        <f t="shared" si="0"/>
        <v>5473</v>
      </c>
      <c r="E11" s="9">
        <v>5473</v>
      </c>
      <c r="F11" s="9">
        <v>0</v>
      </c>
      <c r="G11" s="9">
        <f t="shared" si="1"/>
        <v>5473</v>
      </c>
      <c r="H11" s="9">
        <v>5473</v>
      </c>
      <c r="I11" s="9">
        <v>0</v>
      </c>
      <c r="J11" s="9">
        <f t="shared" si="2"/>
        <v>5473</v>
      </c>
      <c r="K11" s="9">
        <v>5473</v>
      </c>
      <c r="L11" s="9">
        <v>0</v>
      </c>
      <c r="M11" s="9">
        <f t="shared" si="3"/>
        <v>5473</v>
      </c>
      <c r="N11" s="9">
        <v>5473</v>
      </c>
      <c r="O11" s="9">
        <v>0</v>
      </c>
      <c r="P11" s="9">
        <f t="shared" si="4"/>
        <v>5473</v>
      </c>
      <c r="Q11" s="9">
        <v>5473</v>
      </c>
      <c r="R11" s="9">
        <v>0</v>
      </c>
      <c r="S11" s="9">
        <f t="shared" si="5"/>
        <v>5473</v>
      </c>
      <c r="T11" s="9">
        <v>5473</v>
      </c>
      <c r="U11" s="9">
        <v>0</v>
      </c>
      <c r="V11" s="9">
        <f t="shared" si="6"/>
        <v>5473</v>
      </c>
      <c r="W11" s="9">
        <v>5473</v>
      </c>
      <c r="X11" s="9">
        <v>0</v>
      </c>
      <c r="Y11" s="9">
        <f t="shared" si="7"/>
        <v>5473</v>
      </c>
      <c r="Z11" s="9">
        <v>5473</v>
      </c>
      <c r="AA11" s="9">
        <v>0</v>
      </c>
      <c r="AB11" s="9">
        <f t="shared" si="8"/>
        <v>5473</v>
      </c>
      <c r="AC11" s="9">
        <v>5473</v>
      </c>
      <c r="AD11" s="9">
        <v>0</v>
      </c>
      <c r="AE11" s="9">
        <f t="shared" si="9"/>
        <v>5473</v>
      </c>
      <c r="AF11" s="9">
        <v>5473</v>
      </c>
      <c r="AG11" s="9">
        <v>0</v>
      </c>
      <c r="AH11" s="9">
        <f t="shared" si="11"/>
        <v>5473</v>
      </c>
      <c r="AI11" s="9">
        <v>5473</v>
      </c>
      <c r="AJ11" s="9">
        <v>0</v>
      </c>
      <c r="AK11" s="20">
        <f t="shared" si="10"/>
        <v>5473</v>
      </c>
    </row>
    <row r="12" spans="1:37" ht="15.75" customHeight="1">
      <c r="A12" s="19" t="s">
        <v>85</v>
      </c>
      <c r="B12" s="9">
        <v>218619</v>
      </c>
      <c r="C12" s="9">
        <v>0</v>
      </c>
      <c r="D12" s="9">
        <f t="shared" si="0"/>
        <v>218619</v>
      </c>
      <c r="E12" s="9">
        <v>218619</v>
      </c>
      <c r="F12" s="9">
        <v>0</v>
      </c>
      <c r="G12" s="9">
        <f t="shared" si="1"/>
        <v>218619</v>
      </c>
      <c r="H12" s="9">
        <v>218619</v>
      </c>
      <c r="I12" s="9"/>
      <c r="J12" s="9">
        <f t="shared" si="2"/>
        <v>218619</v>
      </c>
      <c r="K12" s="9">
        <v>218619</v>
      </c>
      <c r="L12" s="9">
        <v>0</v>
      </c>
      <c r="M12" s="9">
        <f t="shared" si="3"/>
        <v>218619</v>
      </c>
      <c r="N12" s="9">
        <v>163964</v>
      </c>
      <c r="O12" s="9">
        <v>0</v>
      </c>
      <c r="P12" s="9">
        <f t="shared" si="4"/>
        <v>163964</v>
      </c>
      <c r="Q12" s="9">
        <v>218619</v>
      </c>
      <c r="R12" s="9">
        <v>578808</v>
      </c>
      <c r="S12" s="9">
        <f t="shared" si="5"/>
        <v>-360189</v>
      </c>
      <c r="T12" s="9">
        <v>218619</v>
      </c>
      <c r="U12" s="9">
        <v>0</v>
      </c>
      <c r="V12" s="9">
        <f t="shared" si="6"/>
        <v>218619</v>
      </c>
      <c r="W12" s="9">
        <v>218619</v>
      </c>
      <c r="X12" s="9">
        <v>0</v>
      </c>
      <c r="Y12" s="9">
        <f t="shared" si="7"/>
        <v>218619</v>
      </c>
      <c r="Z12" s="9">
        <v>218619</v>
      </c>
      <c r="AA12" s="9">
        <v>0</v>
      </c>
      <c r="AB12" s="9">
        <f t="shared" si="8"/>
        <v>218619</v>
      </c>
      <c r="AC12" s="9">
        <v>218619</v>
      </c>
      <c r="AD12" s="9">
        <v>0</v>
      </c>
      <c r="AE12" s="9">
        <f t="shared" si="9"/>
        <v>218619</v>
      </c>
      <c r="AF12" s="9">
        <v>218619</v>
      </c>
      <c r="AG12" s="9">
        <v>0</v>
      </c>
      <c r="AH12" s="9">
        <f t="shared" si="11"/>
        <v>218619</v>
      </c>
      <c r="AI12" s="9">
        <v>218619</v>
      </c>
      <c r="AJ12" s="9">
        <v>0</v>
      </c>
      <c r="AK12" s="20">
        <f t="shared" si="10"/>
        <v>218619</v>
      </c>
    </row>
    <row r="13" spans="1:37">
      <c r="A13" s="19" t="s">
        <v>25</v>
      </c>
      <c r="B13" s="9">
        <v>0</v>
      </c>
      <c r="C13" s="9">
        <v>0</v>
      </c>
      <c r="D13" s="9">
        <f t="shared" si="0"/>
        <v>0</v>
      </c>
      <c r="E13" s="9">
        <v>0</v>
      </c>
      <c r="F13" s="9">
        <v>0</v>
      </c>
      <c r="G13" s="9">
        <f t="shared" si="1"/>
        <v>0</v>
      </c>
      <c r="H13" s="9">
        <v>0</v>
      </c>
      <c r="I13" s="9"/>
      <c r="J13" s="9">
        <f t="shared" si="2"/>
        <v>0</v>
      </c>
      <c r="K13" s="9">
        <v>0</v>
      </c>
      <c r="L13" s="9">
        <v>0</v>
      </c>
      <c r="M13" s="9">
        <f t="shared" si="3"/>
        <v>0</v>
      </c>
      <c r="N13" s="9">
        <v>0</v>
      </c>
      <c r="O13" s="9">
        <v>0</v>
      </c>
      <c r="P13" s="9">
        <f t="shared" si="4"/>
        <v>0</v>
      </c>
      <c r="Q13" s="9">
        <v>0</v>
      </c>
      <c r="R13" s="9">
        <v>0</v>
      </c>
      <c r="S13" s="9">
        <f t="shared" si="5"/>
        <v>0</v>
      </c>
      <c r="T13" s="9">
        <v>0</v>
      </c>
      <c r="U13" s="9">
        <v>0</v>
      </c>
      <c r="V13" s="9">
        <f t="shared" si="6"/>
        <v>0</v>
      </c>
      <c r="W13" s="9">
        <v>0</v>
      </c>
      <c r="X13" s="9">
        <v>0</v>
      </c>
      <c r="Y13" s="9">
        <f t="shared" si="7"/>
        <v>0</v>
      </c>
      <c r="Z13" s="9">
        <v>0</v>
      </c>
      <c r="AA13" s="9">
        <v>0</v>
      </c>
      <c r="AB13" s="9">
        <f t="shared" si="8"/>
        <v>0</v>
      </c>
      <c r="AC13" s="9">
        <v>0</v>
      </c>
      <c r="AD13" s="9">
        <v>0</v>
      </c>
      <c r="AE13" s="9">
        <f t="shared" si="9"/>
        <v>0</v>
      </c>
      <c r="AF13" s="9">
        <v>0</v>
      </c>
      <c r="AG13" s="9">
        <v>0</v>
      </c>
      <c r="AH13" s="9">
        <f t="shared" si="11"/>
        <v>0</v>
      </c>
      <c r="AI13" s="9">
        <v>0</v>
      </c>
      <c r="AJ13" s="9">
        <v>0</v>
      </c>
      <c r="AK13" s="20">
        <f t="shared" si="10"/>
        <v>0</v>
      </c>
    </row>
    <row r="14" spans="1:37">
      <c r="A14" s="19" t="s">
        <v>26</v>
      </c>
      <c r="B14" s="9">
        <v>0</v>
      </c>
      <c r="C14" s="9">
        <v>0</v>
      </c>
      <c r="D14" s="9">
        <f t="shared" si="0"/>
        <v>0</v>
      </c>
      <c r="E14" s="9">
        <v>0</v>
      </c>
      <c r="F14" s="9">
        <v>0</v>
      </c>
      <c r="G14" s="9">
        <f t="shared" si="1"/>
        <v>0</v>
      </c>
      <c r="H14" s="9">
        <v>0</v>
      </c>
      <c r="I14" s="9"/>
      <c r="J14" s="9">
        <f t="shared" si="2"/>
        <v>0</v>
      </c>
      <c r="K14" s="9">
        <v>0</v>
      </c>
      <c r="L14" s="9">
        <v>0</v>
      </c>
      <c r="M14" s="9">
        <f t="shared" si="3"/>
        <v>0</v>
      </c>
      <c r="N14" s="9">
        <v>0</v>
      </c>
      <c r="O14" s="9">
        <v>0</v>
      </c>
      <c r="P14" s="9">
        <f t="shared" si="4"/>
        <v>0</v>
      </c>
      <c r="Q14" s="9">
        <v>0</v>
      </c>
      <c r="R14" s="9">
        <v>0</v>
      </c>
      <c r="S14" s="9">
        <f t="shared" si="5"/>
        <v>0</v>
      </c>
      <c r="T14" s="9">
        <v>0</v>
      </c>
      <c r="U14" s="9">
        <v>0</v>
      </c>
      <c r="V14" s="9">
        <f t="shared" si="6"/>
        <v>0</v>
      </c>
      <c r="W14" s="9">
        <v>0</v>
      </c>
      <c r="X14" s="9">
        <v>0</v>
      </c>
      <c r="Y14" s="9">
        <f t="shared" si="7"/>
        <v>0</v>
      </c>
      <c r="Z14" s="9">
        <v>0</v>
      </c>
      <c r="AA14" s="9">
        <v>0</v>
      </c>
      <c r="AB14" s="9">
        <f t="shared" si="8"/>
        <v>0</v>
      </c>
      <c r="AC14" s="9">
        <v>0</v>
      </c>
      <c r="AD14" s="9">
        <v>0</v>
      </c>
      <c r="AE14" s="9">
        <f t="shared" si="9"/>
        <v>0</v>
      </c>
      <c r="AF14" s="9">
        <v>0</v>
      </c>
      <c r="AG14" s="9">
        <v>0</v>
      </c>
      <c r="AH14" s="9">
        <f t="shared" si="11"/>
        <v>0</v>
      </c>
      <c r="AI14" s="9">
        <v>0</v>
      </c>
      <c r="AJ14" s="9">
        <v>0</v>
      </c>
      <c r="AK14" s="20">
        <f t="shared" si="10"/>
        <v>0</v>
      </c>
    </row>
    <row r="15" spans="1:37">
      <c r="A15" s="19" t="s">
        <v>86</v>
      </c>
      <c r="B15" s="9">
        <v>0</v>
      </c>
      <c r="C15" s="9">
        <v>0</v>
      </c>
      <c r="D15" s="9">
        <f t="shared" si="0"/>
        <v>0</v>
      </c>
      <c r="E15" s="9">
        <v>0</v>
      </c>
      <c r="F15" s="9">
        <v>0</v>
      </c>
      <c r="G15" s="9">
        <f t="shared" si="1"/>
        <v>0</v>
      </c>
      <c r="H15" s="9">
        <v>0</v>
      </c>
      <c r="I15" s="9"/>
      <c r="J15" s="9">
        <f t="shared" si="2"/>
        <v>0</v>
      </c>
      <c r="K15" s="9">
        <v>0</v>
      </c>
      <c r="L15" s="9">
        <v>0</v>
      </c>
      <c r="M15" s="9">
        <f t="shared" si="3"/>
        <v>0</v>
      </c>
      <c r="N15" s="9">
        <v>0</v>
      </c>
      <c r="O15" s="9">
        <v>0</v>
      </c>
      <c r="P15" s="9">
        <f t="shared" si="4"/>
        <v>0</v>
      </c>
      <c r="Q15" s="9">
        <v>0</v>
      </c>
      <c r="R15" s="9">
        <v>0</v>
      </c>
      <c r="S15" s="9">
        <f t="shared" si="5"/>
        <v>0</v>
      </c>
      <c r="T15" s="9">
        <v>0</v>
      </c>
      <c r="U15" s="9">
        <v>0</v>
      </c>
      <c r="V15" s="9">
        <f t="shared" si="6"/>
        <v>0</v>
      </c>
      <c r="W15" s="9">
        <v>0</v>
      </c>
      <c r="X15" s="9">
        <v>0</v>
      </c>
      <c r="Y15" s="9">
        <f t="shared" si="7"/>
        <v>0</v>
      </c>
      <c r="Z15" s="9">
        <v>0</v>
      </c>
      <c r="AA15" s="9">
        <v>0</v>
      </c>
      <c r="AB15" s="9">
        <f t="shared" si="8"/>
        <v>0</v>
      </c>
      <c r="AC15" s="9">
        <v>0</v>
      </c>
      <c r="AD15" s="9">
        <v>0</v>
      </c>
      <c r="AE15" s="9">
        <f t="shared" si="9"/>
        <v>0</v>
      </c>
      <c r="AF15" s="9">
        <v>0</v>
      </c>
      <c r="AG15" s="9">
        <v>0</v>
      </c>
      <c r="AH15" s="9">
        <f t="shared" si="11"/>
        <v>0</v>
      </c>
      <c r="AI15" s="9">
        <v>0</v>
      </c>
      <c r="AJ15" s="9">
        <v>0</v>
      </c>
      <c r="AK15" s="20">
        <f t="shared" si="10"/>
        <v>0</v>
      </c>
    </row>
    <row r="16" spans="1:37">
      <c r="A16" s="19" t="s">
        <v>87</v>
      </c>
      <c r="B16" s="9">
        <v>0</v>
      </c>
      <c r="C16" s="9">
        <v>0</v>
      </c>
      <c r="D16" s="9">
        <f t="shared" si="0"/>
        <v>0</v>
      </c>
      <c r="E16" s="9">
        <v>0</v>
      </c>
      <c r="F16" s="9">
        <v>0</v>
      </c>
      <c r="G16" s="9">
        <f t="shared" si="1"/>
        <v>0</v>
      </c>
      <c r="H16" s="9">
        <v>0</v>
      </c>
      <c r="I16" s="9"/>
      <c r="J16" s="9">
        <f t="shared" si="2"/>
        <v>0</v>
      </c>
      <c r="K16" s="9">
        <v>0</v>
      </c>
      <c r="L16" s="9">
        <v>0</v>
      </c>
      <c r="M16" s="9">
        <f t="shared" si="3"/>
        <v>0</v>
      </c>
      <c r="N16" s="9">
        <v>0</v>
      </c>
      <c r="O16" s="9">
        <v>0</v>
      </c>
      <c r="P16" s="9">
        <f t="shared" si="4"/>
        <v>0</v>
      </c>
      <c r="Q16" s="9">
        <v>0</v>
      </c>
      <c r="R16" s="9">
        <v>0</v>
      </c>
      <c r="S16" s="9">
        <f t="shared" si="5"/>
        <v>0</v>
      </c>
      <c r="T16" s="9">
        <v>0</v>
      </c>
      <c r="U16" s="9">
        <v>0</v>
      </c>
      <c r="V16" s="9">
        <f t="shared" si="6"/>
        <v>0</v>
      </c>
      <c r="W16" s="9">
        <v>0</v>
      </c>
      <c r="X16" s="9">
        <v>0</v>
      </c>
      <c r="Y16" s="9">
        <f t="shared" si="7"/>
        <v>0</v>
      </c>
      <c r="Z16" s="9">
        <v>0</v>
      </c>
      <c r="AA16" s="9">
        <v>0</v>
      </c>
      <c r="AB16" s="9">
        <f t="shared" si="8"/>
        <v>0</v>
      </c>
      <c r="AC16" s="9">
        <v>0</v>
      </c>
      <c r="AD16" s="9">
        <v>0</v>
      </c>
      <c r="AE16" s="9">
        <f t="shared" si="9"/>
        <v>0</v>
      </c>
      <c r="AF16" s="9">
        <v>0</v>
      </c>
      <c r="AG16" s="9">
        <v>0</v>
      </c>
      <c r="AH16" s="9">
        <f t="shared" si="11"/>
        <v>0</v>
      </c>
      <c r="AI16" s="9">
        <v>0</v>
      </c>
      <c r="AJ16" s="9">
        <v>0</v>
      </c>
      <c r="AK16" s="20">
        <f t="shared" si="10"/>
        <v>0</v>
      </c>
    </row>
    <row r="17" spans="1:37">
      <c r="A17" s="19" t="s">
        <v>88</v>
      </c>
      <c r="B17" s="9">
        <v>0</v>
      </c>
      <c r="C17" s="9">
        <v>0</v>
      </c>
      <c r="D17" s="9">
        <f t="shared" si="0"/>
        <v>0</v>
      </c>
      <c r="E17" s="9">
        <v>0</v>
      </c>
      <c r="F17" s="9">
        <v>0</v>
      </c>
      <c r="G17" s="9">
        <f t="shared" si="1"/>
        <v>0</v>
      </c>
      <c r="H17" s="9">
        <v>0</v>
      </c>
      <c r="I17" s="9"/>
      <c r="J17" s="9">
        <f t="shared" si="2"/>
        <v>0</v>
      </c>
      <c r="K17" s="9">
        <v>0</v>
      </c>
      <c r="L17" s="9">
        <v>0</v>
      </c>
      <c r="M17" s="9">
        <f t="shared" si="3"/>
        <v>0</v>
      </c>
      <c r="N17" s="9">
        <v>0</v>
      </c>
      <c r="O17" s="9">
        <v>0</v>
      </c>
      <c r="P17" s="9">
        <f t="shared" si="4"/>
        <v>0</v>
      </c>
      <c r="Q17" s="9">
        <v>0</v>
      </c>
      <c r="R17" s="9">
        <v>0</v>
      </c>
      <c r="S17" s="9">
        <f t="shared" si="5"/>
        <v>0</v>
      </c>
      <c r="T17" s="9">
        <v>0</v>
      </c>
      <c r="U17" s="9">
        <v>0</v>
      </c>
      <c r="V17" s="9">
        <f t="shared" si="6"/>
        <v>0</v>
      </c>
      <c r="W17" s="9">
        <v>0</v>
      </c>
      <c r="X17" s="9">
        <v>0</v>
      </c>
      <c r="Y17" s="9">
        <f t="shared" si="7"/>
        <v>0</v>
      </c>
      <c r="Z17" s="9">
        <v>0</v>
      </c>
      <c r="AA17" s="9">
        <v>0</v>
      </c>
      <c r="AB17" s="9">
        <f t="shared" si="8"/>
        <v>0</v>
      </c>
      <c r="AC17" s="9">
        <v>0</v>
      </c>
      <c r="AD17" s="9">
        <v>0</v>
      </c>
      <c r="AE17" s="9">
        <f t="shared" si="9"/>
        <v>0</v>
      </c>
      <c r="AF17" s="9">
        <v>0</v>
      </c>
      <c r="AG17" s="9">
        <v>0</v>
      </c>
      <c r="AH17" s="9">
        <f t="shared" si="11"/>
        <v>0</v>
      </c>
      <c r="AI17" s="9">
        <v>0</v>
      </c>
      <c r="AJ17" s="9">
        <v>0</v>
      </c>
      <c r="AK17" s="20">
        <f t="shared" si="10"/>
        <v>0</v>
      </c>
    </row>
    <row r="18" spans="1:37">
      <c r="A18" s="19" t="s">
        <v>89</v>
      </c>
      <c r="B18" s="9">
        <v>0</v>
      </c>
      <c r="C18" s="9">
        <v>0</v>
      </c>
      <c r="D18" s="9">
        <f t="shared" si="0"/>
        <v>0</v>
      </c>
      <c r="E18" s="9">
        <v>0</v>
      </c>
      <c r="F18" s="9">
        <v>0</v>
      </c>
      <c r="G18" s="9">
        <f t="shared" si="1"/>
        <v>0</v>
      </c>
      <c r="H18" s="9">
        <v>0</v>
      </c>
      <c r="I18" s="9"/>
      <c r="J18" s="9">
        <f t="shared" si="2"/>
        <v>0</v>
      </c>
      <c r="K18" s="9">
        <v>0</v>
      </c>
      <c r="L18" s="9">
        <v>0</v>
      </c>
      <c r="M18" s="9">
        <f t="shared" si="3"/>
        <v>0</v>
      </c>
      <c r="N18" s="9">
        <v>0</v>
      </c>
      <c r="O18" s="9">
        <v>0</v>
      </c>
      <c r="P18" s="9">
        <f t="shared" si="4"/>
        <v>0</v>
      </c>
      <c r="Q18" s="9">
        <v>0</v>
      </c>
      <c r="R18" s="9">
        <v>0</v>
      </c>
      <c r="S18" s="9">
        <f t="shared" si="5"/>
        <v>0</v>
      </c>
      <c r="T18" s="9">
        <v>0</v>
      </c>
      <c r="U18" s="9">
        <v>0</v>
      </c>
      <c r="V18" s="9">
        <f t="shared" si="6"/>
        <v>0</v>
      </c>
      <c r="W18" s="9">
        <v>0</v>
      </c>
      <c r="X18" s="9">
        <v>0</v>
      </c>
      <c r="Y18" s="9">
        <f t="shared" si="7"/>
        <v>0</v>
      </c>
      <c r="Z18" s="9">
        <v>0</v>
      </c>
      <c r="AA18" s="9">
        <v>0</v>
      </c>
      <c r="AB18" s="9">
        <f t="shared" si="8"/>
        <v>0</v>
      </c>
      <c r="AC18" s="9">
        <v>0</v>
      </c>
      <c r="AD18" s="9">
        <v>0</v>
      </c>
      <c r="AE18" s="9">
        <f t="shared" si="9"/>
        <v>0</v>
      </c>
      <c r="AF18" s="9">
        <v>0</v>
      </c>
      <c r="AG18" s="9">
        <v>0</v>
      </c>
      <c r="AH18" s="9">
        <f t="shared" si="11"/>
        <v>0</v>
      </c>
      <c r="AI18" s="9">
        <v>0</v>
      </c>
      <c r="AJ18" s="9">
        <v>0</v>
      </c>
      <c r="AK18" s="20">
        <f t="shared" si="10"/>
        <v>0</v>
      </c>
    </row>
    <row r="19" spans="1:37">
      <c r="A19" s="19" t="s">
        <v>45</v>
      </c>
      <c r="B19" s="9">
        <v>80454</v>
      </c>
      <c r="C19" s="9">
        <v>0</v>
      </c>
      <c r="D19" s="9">
        <v>80454</v>
      </c>
      <c r="E19" s="9">
        <v>80454</v>
      </c>
      <c r="F19" s="9">
        <v>0</v>
      </c>
      <c r="G19" s="9">
        <v>80454</v>
      </c>
      <c r="H19" s="9">
        <v>80454</v>
      </c>
      <c r="I19" s="9">
        <v>0</v>
      </c>
      <c r="J19" s="9">
        <v>80454</v>
      </c>
      <c r="K19" s="9">
        <v>80454</v>
      </c>
      <c r="L19" s="9">
        <v>0</v>
      </c>
      <c r="M19" s="9">
        <v>80454</v>
      </c>
      <c r="N19" s="9">
        <v>80454</v>
      </c>
      <c r="O19" s="9">
        <v>0</v>
      </c>
      <c r="P19" s="9">
        <v>80454</v>
      </c>
      <c r="Q19" s="9">
        <v>80454</v>
      </c>
      <c r="R19" s="9">
        <v>0</v>
      </c>
      <c r="S19" s="9">
        <v>80454</v>
      </c>
      <c r="T19" s="9">
        <v>80454</v>
      </c>
      <c r="U19" s="9">
        <v>0</v>
      </c>
      <c r="V19" s="9">
        <v>80454</v>
      </c>
      <c r="W19" s="9">
        <v>80454</v>
      </c>
      <c r="X19" s="9">
        <v>0</v>
      </c>
      <c r="Y19" s="9">
        <f t="shared" si="7"/>
        <v>80454</v>
      </c>
      <c r="Z19" s="9">
        <v>80454</v>
      </c>
      <c r="AA19" s="9">
        <v>0</v>
      </c>
      <c r="AB19" s="9">
        <f t="shared" si="8"/>
        <v>80454</v>
      </c>
      <c r="AC19" s="9">
        <v>80454</v>
      </c>
      <c r="AD19" s="9">
        <v>0</v>
      </c>
      <c r="AE19" s="9">
        <f t="shared" si="9"/>
        <v>80454</v>
      </c>
      <c r="AF19" s="9">
        <v>80454</v>
      </c>
      <c r="AG19" s="9">
        <v>0</v>
      </c>
      <c r="AH19" s="9">
        <f t="shared" si="11"/>
        <v>80454</v>
      </c>
      <c r="AI19" s="9">
        <v>80454</v>
      </c>
      <c r="AJ19" s="9"/>
      <c r="AK19" s="20">
        <f t="shared" si="10"/>
        <v>80454</v>
      </c>
    </row>
    <row r="20" spans="1:37">
      <c r="A20" s="19" t="s">
        <v>46</v>
      </c>
      <c r="B20" s="9">
        <v>87734</v>
      </c>
      <c r="C20" s="9">
        <v>0</v>
      </c>
      <c r="D20" s="9">
        <v>87734</v>
      </c>
      <c r="E20" s="9">
        <v>87734</v>
      </c>
      <c r="F20" s="9">
        <v>0</v>
      </c>
      <c r="G20" s="9">
        <v>87734</v>
      </c>
      <c r="H20" s="9">
        <v>87734</v>
      </c>
      <c r="I20" s="9">
        <v>0</v>
      </c>
      <c r="J20" s="9">
        <v>87734</v>
      </c>
      <c r="K20" s="9">
        <v>87734</v>
      </c>
      <c r="L20" s="9">
        <v>0</v>
      </c>
      <c r="M20" s="9">
        <v>87734</v>
      </c>
      <c r="N20" s="9">
        <v>87734</v>
      </c>
      <c r="O20" s="9">
        <v>0</v>
      </c>
      <c r="P20" s="9">
        <v>87734</v>
      </c>
      <c r="Q20" s="9">
        <v>87734</v>
      </c>
      <c r="R20" s="9">
        <v>0</v>
      </c>
      <c r="S20" s="9">
        <v>87734</v>
      </c>
      <c r="T20" s="9">
        <v>87734</v>
      </c>
      <c r="U20" s="9">
        <v>0</v>
      </c>
      <c r="V20" s="9">
        <v>87734</v>
      </c>
      <c r="W20" s="9">
        <v>83741</v>
      </c>
      <c r="X20" s="9">
        <v>0</v>
      </c>
      <c r="Y20" s="9">
        <v>83741</v>
      </c>
      <c r="Z20" s="9">
        <v>83741</v>
      </c>
      <c r="AA20" s="9">
        <v>0</v>
      </c>
      <c r="AB20" s="9">
        <v>83741</v>
      </c>
      <c r="AC20" s="9">
        <v>83741</v>
      </c>
      <c r="AD20" s="9">
        <v>0</v>
      </c>
      <c r="AE20" s="9">
        <v>0</v>
      </c>
      <c r="AF20" s="9">
        <v>83741</v>
      </c>
      <c r="AG20" s="9">
        <v>0</v>
      </c>
      <c r="AH20" s="9">
        <v>0</v>
      </c>
      <c r="AI20" s="9">
        <v>83741</v>
      </c>
      <c r="AJ20" s="9"/>
      <c r="AK20" s="20">
        <v>0</v>
      </c>
    </row>
    <row r="21" spans="1:37">
      <c r="A21" s="19" t="s">
        <v>47</v>
      </c>
      <c r="B21" s="9">
        <v>39694</v>
      </c>
      <c r="C21" s="9">
        <v>0</v>
      </c>
      <c r="D21" s="9">
        <v>39694</v>
      </c>
      <c r="E21" s="9">
        <v>39694</v>
      </c>
      <c r="F21" s="9">
        <v>0</v>
      </c>
      <c r="G21" s="9">
        <v>39694</v>
      </c>
      <c r="H21" s="9">
        <v>39694</v>
      </c>
      <c r="I21" s="9">
        <v>0</v>
      </c>
      <c r="J21" s="9">
        <v>39694</v>
      </c>
      <c r="K21" s="9">
        <v>39694</v>
      </c>
      <c r="L21" s="9">
        <v>0</v>
      </c>
      <c r="M21" s="9">
        <v>39694</v>
      </c>
      <c r="N21" s="9">
        <v>39694</v>
      </c>
      <c r="O21" s="9">
        <v>0</v>
      </c>
      <c r="P21" s="9">
        <v>39694</v>
      </c>
      <c r="Q21" s="9">
        <v>39694</v>
      </c>
      <c r="R21" s="9">
        <v>0</v>
      </c>
      <c r="S21" s="9">
        <v>39694</v>
      </c>
      <c r="T21" s="9">
        <v>39694</v>
      </c>
      <c r="U21" s="9">
        <v>0</v>
      </c>
      <c r="V21" s="9">
        <v>39694</v>
      </c>
      <c r="W21" s="9">
        <v>38015</v>
      </c>
      <c r="X21" s="9">
        <v>0</v>
      </c>
      <c r="Y21" s="9">
        <v>38015</v>
      </c>
      <c r="Z21" s="9">
        <v>38015</v>
      </c>
      <c r="AA21" s="9">
        <v>0</v>
      </c>
      <c r="AB21" s="9">
        <v>38015</v>
      </c>
      <c r="AC21" s="9">
        <v>38015</v>
      </c>
      <c r="AD21" s="9">
        <v>0</v>
      </c>
      <c r="AE21" s="9">
        <v>0</v>
      </c>
      <c r="AF21" s="9">
        <v>38015</v>
      </c>
      <c r="AG21" s="9">
        <v>0</v>
      </c>
      <c r="AH21" s="9">
        <v>0</v>
      </c>
      <c r="AI21" s="9">
        <v>38015</v>
      </c>
      <c r="AJ21" s="9"/>
      <c r="AK21" s="20">
        <v>0</v>
      </c>
    </row>
    <row r="22" spans="1:37" ht="15.75" thickBot="1">
      <c r="A22" s="21" t="s">
        <v>90</v>
      </c>
      <c r="B22" s="23">
        <v>0</v>
      </c>
      <c r="C22" s="23">
        <v>0</v>
      </c>
      <c r="D22" s="23">
        <f t="shared" si="0"/>
        <v>0</v>
      </c>
      <c r="E22" s="23">
        <v>0</v>
      </c>
      <c r="F22" s="23">
        <v>0</v>
      </c>
      <c r="G22" s="23">
        <f t="shared" si="1"/>
        <v>0</v>
      </c>
      <c r="H22" s="23">
        <v>0</v>
      </c>
      <c r="I22" s="23"/>
      <c r="J22" s="23">
        <f t="shared" si="2"/>
        <v>0</v>
      </c>
      <c r="K22" s="23">
        <v>0</v>
      </c>
      <c r="L22" s="23">
        <v>0</v>
      </c>
      <c r="M22" s="23">
        <f t="shared" si="3"/>
        <v>0</v>
      </c>
      <c r="N22" s="23">
        <v>0</v>
      </c>
      <c r="O22" s="23">
        <v>0</v>
      </c>
      <c r="P22" s="23">
        <f t="shared" si="4"/>
        <v>0</v>
      </c>
      <c r="Q22" s="23">
        <v>0</v>
      </c>
      <c r="R22" s="23">
        <v>0</v>
      </c>
      <c r="S22" s="23">
        <f t="shared" si="5"/>
        <v>0</v>
      </c>
      <c r="T22" s="23">
        <v>0</v>
      </c>
      <c r="U22" s="23">
        <v>0</v>
      </c>
      <c r="V22" s="23">
        <f t="shared" si="6"/>
        <v>0</v>
      </c>
      <c r="W22" s="23">
        <v>0</v>
      </c>
      <c r="X22" s="23">
        <v>0</v>
      </c>
      <c r="Y22" s="23">
        <f t="shared" si="7"/>
        <v>0</v>
      </c>
      <c r="Z22" s="23">
        <v>0</v>
      </c>
      <c r="AA22" s="23">
        <v>0</v>
      </c>
      <c r="AB22" s="23">
        <f t="shared" si="8"/>
        <v>0</v>
      </c>
      <c r="AC22" s="23">
        <v>0</v>
      </c>
      <c r="AD22" s="23">
        <v>0</v>
      </c>
      <c r="AE22" s="23">
        <f t="shared" si="9"/>
        <v>0</v>
      </c>
      <c r="AF22" s="23">
        <v>0</v>
      </c>
      <c r="AG22" s="23">
        <v>0</v>
      </c>
      <c r="AH22" s="23">
        <f t="shared" si="11"/>
        <v>0</v>
      </c>
      <c r="AI22" s="23">
        <v>0</v>
      </c>
      <c r="AJ22" s="23">
        <v>0</v>
      </c>
      <c r="AK22" s="24">
        <f t="shared" si="10"/>
        <v>0</v>
      </c>
    </row>
    <row r="23" spans="1:37">
      <c r="A23" s="7"/>
    </row>
    <row r="24" spans="1:37" ht="15.75" thickBot="1">
      <c r="A24" s="7"/>
      <c r="L24" s="4"/>
      <c r="M24" s="3"/>
      <c r="R24" s="4"/>
      <c r="S24" s="3"/>
      <c r="T24" s="4"/>
      <c r="U24" s="3"/>
      <c r="AE24" s="4"/>
      <c r="AF24" s="3"/>
    </row>
    <row r="25" spans="1:37" ht="25.5" customHeight="1">
      <c r="A25" s="61" t="s">
        <v>1</v>
      </c>
      <c r="B25" s="67" t="s">
        <v>37</v>
      </c>
      <c r="C25" s="65" t="s">
        <v>48</v>
      </c>
      <c r="D25" s="65" t="s">
        <v>49</v>
      </c>
      <c r="E25" s="67" t="s">
        <v>50</v>
      </c>
      <c r="S25" s="4"/>
      <c r="T25" s="3"/>
      <c r="U25" s="4"/>
      <c r="V25" s="3"/>
      <c r="AB25" s="4"/>
      <c r="AC25" s="3"/>
      <c r="AF25" s="4"/>
      <c r="AG25" s="3"/>
    </row>
    <row r="26" spans="1:37" ht="25.5" customHeight="1" thickBot="1">
      <c r="A26" s="62"/>
      <c r="B26" s="68"/>
      <c r="C26" s="66"/>
      <c r="D26" s="66"/>
      <c r="E26" s="68"/>
      <c r="S26" s="4"/>
      <c r="T26" s="3"/>
      <c r="U26" s="4"/>
      <c r="V26" s="3"/>
      <c r="AB26" s="4"/>
      <c r="AC26" s="3"/>
      <c r="AF26" s="4"/>
      <c r="AG26" s="3"/>
    </row>
    <row r="27" spans="1:37">
      <c r="A27" s="15" t="s">
        <v>19</v>
      </c>
      <c r="B27" s="32">
        <v>3825421</v>
      </c>
      <c r="C27" s="33">
        <f t="shared" ref="C27:C43" si="12">B6+E6+H6+K6+N6+Q6+T6+W6+Z6+AC6+AF6+AI6</f>
        <v>3439752</v>
      </c>
      <c r="D27" s="33">
        <f t="shared" ref="D27:D43" si="13">C6+F6+I6+L6+O6+R6+U6+X6+AA6+AD6+AG6+AJ6</f>
        <v>0</v>
      </c>
      <c r="E27" s="34">
        <f>B27+C27-D27</f>
        <v>7265173</v>
      </c>
      <c r="F27" s="52"/>
      <c r="G27" s="52"/>
      <c r="H27" s="7"/>
      <c r="L27" s="1"/>
      <c r="M27" s="29"/>
      <c r="O27" s="30"/>
      <c r="S27" s="4"/>
      <c r="T27" s="3"/>
      <c r="U27" s="4"/>
      <c r="V27" s="3"/>
      <c r="AB27" s="4"/>
      <c r="AC27" s="3"/>
      <c r="AF27" s="4"/>
      <c r="AG27" s="3"/>
    </row>
    <row r="28" spans="1:37">
      <c r="A28" s="19" t="s">
        <v>40</v>
      </c>
      <c r="B28" s="8">
        <v>0</v>
      </c>
      <c r="C28" s="27">
        <f t="shared" si="12"/>
        <v>973800</v>
      </c>
      <c r="D28" s="27">
        <f t="shared" si="13"/>
        <v>728362</v>
      </c>
      <c r="E28" s="35">
        <f>B28+C28-D28</f>
        <v>245438</v>
      </c>
      <c r="F28" s="52"/>
      <c r="H28" s="7"/>
      <c r="L28" s="1"/>
      <c r="M28" s="1"/>
      <c r="O28" s="30"/>
      <c r="S28" s="4"/>
      <c r="T28" s="3"/>
      <c r="U28" s="4"/>
      <c r="V28" s="3"/>
      <c r="AB28" s="4"/>
      <c r="AC28" s="3"/>
      <c r="AF28" s="4"/>
      <c r="AG28" s="3"/>
    </row>
    <row r="29" spans="1:37">
      <c r="A29" s="19" t="s">
        <v>84</v>
      </c>
      <c r="B29" s="8">
        <v>0</v>
      </c>
      <c r="C29" s="27">
        <f t="shared" si="12"/>
        <v>1440820</v>
      </c>
      <c r="D29" s="27">
        <f t="shared" si="13"/>
        <v>608780</v>
      </c>
      <c r="E29" s="35">
        <f t="shared" ref="E29:E43" si="14">B29+C29-D29</f>
        <v>832040</v>
      </c>
      <c r="F29" s="52"/>
      <c r="H29" s="7"/>
      <c r="L29" s="1"/>
      <c r="M29" s="1"/>
      <c r="O29" s="30"/>
      <c r="S29" s="4"/>
      <c r="T29" s="3"/>
      <c r="U29" s="4"/>
      <c r="V29" s="3"/>
      <c r="AB29" s="4"/>
      <c r="AC29" s="3"/>
      <c r="AF29" s="4"/>
      <c r="AG29" s="3"/>
    </row>
    <row r="30" spans="1:37">
      <c r="A30" s="19" t="s">
        <v>21</v>
      </c>
      <c r="B30" s="25">
        <v>125281</v>
      </c>
      <c r="C30" s="27">
        <f t="shared" si="12"/>
        <v>261660</v>
      </c>
      <c r="D30" s="27">
        <f t="shared" si="13"/>
        <v>0</v>
      </c>
      <c r="E30" s="35">
        <f t="shared" si="14"/>
        <v>386941</v>
      </c>
      <c r="F30" s="52"/>
      <c r="G30" s="52"/>
      <c r="H30" s="7"/>
      <c r="L30" s="6"/>
      <c r="M30" s="1"/>
      <c r="O30" s="30"/>
      <c r="S30" s="4"/>
      <c r="T30" s="3"/>
      <c r="U30" s="4"/>
      <c r="V30" s="3"/>
      <c r="AB30" s="4"/>
      <c r="AC30" s="3"/>
      <c r="AF30" s="4"/>
      <c r="AG30" s="3"/>
    </row>
    <row r="31" spans="1:37">
      <c r="A31" s="19" t="s">
        <v>22</v>
      </c>
      <c r="B31" s="25">
        <v>304969</v>
      </c>
      <c r="C31" s="27">
        <f t="shared" si="12"/>
        <v>171925</v>
      </c>
      <c r="D31" s="27">
        <f t="shared" si="13"/>
        <v>0</v>
      </c>
      <c r="E31" s="35">
        <f t="shared" si="14"/>
        <v>476894</v>
      </c>
      <c r="F31" s="52"/>
      <c r="G31" s="52"/>
      <c r="H31" s="7"/>
      <c r="L31" s="1"/>
      <c r="M31" s="29"/>
      <c r="O31" s="30"/>
      <c r="S31" s="4"/>
      <c r="T31" s="3"/>
      <c r="U31" s="4"/>
      <c r="V31" s="3"/>
      <c r="AB31" s="4"/>
      <c r="AC31" s="3"/>
      <c r="AF31" s="4"/>
      <c r="AG31" s="3"/>
    </row>
    <row r="32" spans="1:37">
      <c r="A32" s="19" t="s">
        <v>23</v>
      </c>
      <c r="B32" s="25">
        <v>30000</v>
      </c>
      <c r="C32" s="27">
        <f t="shared" si="12"/>
        <v>65676</v>
      </c>
      <c r="D32" s="27">
        <f t="shared" si="13"/>
        <v>0</v>
      </c>
      <c r="E32" s="35">
        <f t="shared" si="14"/>
        <v>95676</v>
      </c>
      <c r="F32" s="52"/>
      <c r="G32" s="52"/>
      <c r="H32" s="7"/>
      <c r="L32" s="1"/>
      <c r="M32" s="29"/>
      <c r="O32" s="30"/>
      <c r="S32" s="4"/>
      <c r="T32" s="3"/>
      <c r="U32" s="4"/>
      <c r="V32" s="3"/>
      <c r="AB32" s="4"/>
      <c r="AC32" s="3"/>
      <c r="AF32" s="4"/>
      <c r="AG32" s="3"/>
    </row>
    <row r="33" spans="1:33">
      <c r="A33" s="19" t="s">
        <v>85</v>
      </c>
      <c r="B33" s="25">
        <v>2634812</v>
      </c>
      <c r="C33" s="27">
        <f t="shared" si="12"/>
        <v>2568773</v>
      </c>
      <c r="D33" s="27">
        <f t="shared" si="13"/>
        <v>578808</v>
      </c>
      <c r="E33" s="35">
        <f t="shared" si="14"/>
        <v>4624777</v>
      </c>
      <c r="F33" s="52"/>
      <c r="G33" s="52"/>
      <c r="H33" s="7"/>
      <c r="L33" s="1"/>
      <c r="M33" s="29"/>
      <c r="O33" s="30"/>
      <c r="S33" s="4"/>
      <c r="T33" s="3"/>
      <c r="U33" s="4"/>
      <c r="V33" s="3"/>
      <c r="AB33" s="4"/>
      <c r="AC33" s="3"/>
      <c r="AF33" s="4"/>
      <c r="AG33" s="3"/>
    </row>
    <row r="34" spans="1:33">
      <c r="A34" s="19" t="s">
        <v>25</v>
      </c>
      <c r="B34" s="25">
        <v>162621</v>
      </c>
      <c r="C34" s="27">
        <f t="shared" si="12"/>
        <v>0</v>
      </c>
      <c r="D34" s="27">
        <f t="shared" si="13"/>
        <v>0</v>
      </c>
      <c r="E34" s="35">
        <f t="shared" si="14"/>
        <v>162621</v>
      </c>
      <c r="F34" s="52"/>
      <c r="G34" s="52"/>
      <c r="H34" s="7"/>
      <c r="L34" s="1"/>
      <c r="M34" s="29"/>
      <c r="O34" s="30"/>
      <c r="S34" s="4"/>
      <c r="T34" s="3"/>
      <c r="U34" s="4"/>
      <c r="V34" s="3"/>
      <c r="AB34" s="4"/>
      <c r="AC34" s="3"/>
      <c r="AF34" s="4"/>
      <c r="AG34" s="3"/>
    </row>
    <row r="35" spans="1:33">
      <c r="A35" s="19" t="s">
        <v>26</v>
      </c>
      <c r="B35" s="25">
        <v>9572917</v>
      </c>
      <c r="C35" s="27">
        <f t="shared" si="12"/>
        <v>0</v>
      </c>
      <c r="D35" s="27">
        <f t="shared" si="13"/>
        <v>0</v>
      </c>
      <c r="E35" s="35">
        <f t="shared" si="14"/>
        <v>9572917</v>
      </c>
      <c r="F35" s="52"/>
      <c r="G35" s="52"/>
      <c r="H35" s="7"/>
      <c r="L35" s="6"/>
      <c r="M35" s="29"/>
      <c r="O35" s="30"/>
      <c r="U35" s="4"/>
      <c r="V35" s="3"/>
      <c r="AB35" s="4"/>
      <c r="AC35" s="3"/>
    </row>
    <row r="36" spans="1:33">
      <c r="A36" s="19" t="s">
        <v>86</v>
      </c>
      <c r="B36" s="25">
        <v>1906234</v>
      </c>
      <c r="C36" s="27">
        <f t="shared" si="12"/>
        <v>0</v>
      </c>
      <c r="D36" s="27">
        <f t="shared" si="13"/>
        <v>0</v>
      </c>
      <c r="E36" s="35">
        <f t="shared" si="14"/>
        <v>1906234</v>
      </c>
      <c r="F36" s="52"/>
      <c r="G36" s="52"/>
      <c r="H36" s="7"/>
      <c r="L36" s="6"/>
      <c r="M36" s="5"/>
      <c r="O36" s="30"/>
      <c r="AA36" s="4"/>
      <c r="AB36" s="3"/>
    </row>
    <row r="37" spans="1:33">
      <c r="A37" s="19" t="s">
        <v>87</v>
      </c>
      <c r="B37" s="25">
        <v>2054756</v>
      </c>
      <c r="C37" s="27">
        <f t="shared" si="12"/>
        <v>0</v>
      </c>
      <c r="D37" s="27">
        <f t="shared" si="13"/>
        <v>0</v>
      </c>
      <c r="E37" s="35">
        <f t="shared" si="14"/>
        <v>2054756</v>
      </c>
      <c r="F37" s="52"/>
      <c r="G37" s="52"/>
      <c r="H37" s="7"/>
      <c r="L37" s="6"/>
      <c r="M37" s="5"/>
      <c r="O37" s="30"/>
    </row>
    <row r="38" spans="1:33">
      <c r="A38" s="19" t="s">
        <v>88</v>
      </c>
      <c r="B38" s="25">
        <v>-2375</v>
      </c>
      <c r="C38" s="27">
        <f t="shared" si="12"/>
        <v>0</v>
      </c>
      <c r="D38" s="27">
        <f t="shared" si="13"/>
        <v>0</v>
      </c>
      <c r="E38" s="35">
        <f t="shared" si="14"/>
        <v>-2375</v>
      </c>
      <c r="F38" s="52"/>
      <c r="G38" s="52"/>
      <c r="H38" s="7"/>
      <c r="L38" s="6"/>
      <c r="M38" s="5"/>
      <c r="O38" s="30"/>
    </row>
    <row r="39" spans="1:33">
      <c r="A39" s="19" t="s">
        <v>89</v>
      </c>
      <c r="B39" s="25">
        <v>-368858</v>
      </c>
      <c r="C39" s="27">
        <f t="shared" si="12"/>
        <v>0</v>
      </c>
      <c r="D39" s="27">
        <f t="shared" si="13"/>
        <v>0</v>
      </c>
      <c r="E39" s="35">
        <f t="shared" si="14"/>
        <v>-368858</v>
      </c>
      <c r="F39" s="52"/>
      <c r="G39" s="52"/>
      <c r="H39" s="7"/>
      <c r="L39" s="6"/>
      <c r="M39" s="5"/>
      <c r="O39" s="30"/>
    </row>
    <row r="40" spans="1:33">
      <c r="A40" s="19" t="s">
        <v>91</v>
      </c>
      <c r="B40" s="25">
        <v>1166558</v>
      </c>
      <c r="C40" s="27">
        <f t="shared" si="12"/>
        <v>965448</v>
      </c>
      <c r="D40" s="27">
        <f t="shared" si="13"/>
        <v>0</v>
      </c>
      <c r="E40" s="35">
        <f t="shared" si="14"/>
        <v>2132006</v>
      </c>
      <c r="F40" s="52"/>
      <c r="G40" s="52"/>
      <c r="H40" s="7"/>
      <c r="L40" s="1"/>
      <c r="M40" s="1"/>
      <c r="O40" s="30"/>
    </row>
    <row r="41" spans="1:33">
      <c r="A41" s="19" t="s">
        <v>46</v>
      </c>
      <c r="B41" s="25">
        <v>1730423</v>
      </c>
      <c r="C41" s="27">
        <f t="shared" si="12"/>
        <v>1032843</v>
      </c>
      <c r="D41" s="27">
        <f t="shared" si="13"/>
        <v>0</v>
      </c>
      <c r="E41" s="35">
        <f t="shared" si="14"/>
        <v>2763266</v>
      </c>
      <c r="F41" s="52"/>
      <c r="G41" s="52"/>
      <c r="H41" s="7"/>
      <c r="L41" s="1"/>
      <c r="M41" s="1"/>
      <c r="O41" s="30"/>
    </row>
    <row r="42" spans="1:33">
      <c r="A42" s="19" t="s">
        <v>92</v>
      </c>
      <c r="B42" s="25">
        <v>942162</v>
      </c>
      <c r="C42" s="27">
        <f t="shared" si="12"/>
        <v>467933</v>
      </c>
      <c r="D42" s="27">
        <f t="shared" si="13"/>
        <v>0</v>
      </c>
      <c r="E42" s="35">
        <f t="shared" si="14"/>
        <v>1410095</v>
      </c>
      <c r="F42" s="52"/>
      <c r="G42" s="52"/>
      <c r="H42" s="7"/>
      <c r="L42" s="1"/>
      <c r="M42" s="29"/>
      <c r="O42" s="30"/>
    </row>
    <row r="43" spans="1:33" ht="15.75" thickBot="1">
      <c r="A43" s="21" t="s">
        <v>90</v>
      </c>
      <c r="B43" s="36">
        <v>74232</v>
      </c>
      <c r="C43" s="37">
        <f t="shared" si="12"/>
        <v>0</v>
      </c>
      <c r="D43" s="37">
        <f t="shared" si="13"/>
        <v>0</v>
      </c>
      <c r="E43" s="38">
        <f t="shared" si="14"/>
        <v>74232</v>
      </c>
      <c r="F43" s="52"/>
      <c r="G43" s="52"/>
      <c r="H43" s="7"/>
      <c r="L43" s="6"/>
      <c r="M43" s="5"/>
      <c r="O43" s="30"/>
    </row>
  </sheetData>
  <mergeCells count="19">
    <mergeCell ref="B3:AK3"/>
    <mergeCell ref="A4:A5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25:A26"/>
    <mergeCell ref="B25:B26"/>
    <mergeCell ref="C25:C26"/>
    <mergeCell ref="D25:D26"/>
    <mergeCell ref="E25:E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F70E9-23C0-4BB5-96FE-460C005949FB}">
  <dimension ref="A2:AK47"/>
  <sheetViews>
    <sheetView workbookViewId="0">
      <pane xSplit="1" topLeftCell="R1" activePane="topRight" state="frozen"/>
      <selection pane="topRight" activeCell="AF15" sqref="AF15"/>
    </sheetView>
  </sheetViews>
  <sheetFormatPr defaultColWidth="11.42578125" defaultRowHeight="15"/>
  <cols>
    <col min="1" max="1" width="55.5703125" customWidth="1"/>
    <col min="2" max="2" width="14.28515625" bestFit="1" customWidth="1"/>
    <col min="3" max="3" width="16.140625" customWidth="1"/>
    <col min="4" max="4" width="14.28515625" bestFit="1" customWidth="1"/>
    <col min="5" max="5" width="16" bestFit="1" customWidth="1"/>
    <col min="7" max="7" width="14" customWidth="1"/>
    <col min="11" max="11" width="13.42578125" bestFit="1" customWidth="1"/>
    <col min="13" max="13" width="15" bestFit="1" customWidth="1"/>
  </cols>
  <sheetData>
    <row r="2" spans="1:37" ht="15.75" thickBot="1">
      <c r="D2" s="13"/>
      <c r="E2" s="13"/>
      <c r="F2" s="13"/>
    </row>
    <row r="3" spans="1:37" ht="34.5" thickBot="1">
      <c r="B3" s="69" t="s">
        <v>93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1"/>
    </row>
    <row r="4" spans="1:37" ht="15.75" thickBot="1">
      <c r="A4" s="61" t="s">
        <v>1</v>
      </c>
      <c r="B4" s="63" t="s">
        <v>2</v>
      </c>
      <c r="C4" s="63"/>
      <c r="D4" s="64"/>
      <c r="E4" s="72" t="s">
        <v>3</v>
      </c>
      <c r="F4" s="63"/>
      <c r="G4" s="64"/>
      <c r="H4" s="72" t="s">
        <v>4</v>
      </c>
      <c r="I4" s="63"/>
      <c r="J4" s="64"/>
      <c r="K4" s="72" t="s">
        <v>5</v>
      </c>
      <c r="L4" s="63"/>
      <c r="M4" s="64"/>
      <c r="N4" s="72" t="s">
        <v>6</v>
      </c>
      <c r="O4" s="63"/>
      <c r="P4" s="64"/>
      <c r="Q4" s="72" t="s">
        <v>7</v>
      </c>
      <c r="R4" s="63"/>
      <c r="S4" s="64"/>
      <c r="T4" s="72" t="s">
        <v>8</v>
      </c>
      <c r="U4" s="63"/>
      <c r="V4" s="64"/>
      <c r="W4" s="72" t="s">
        <v>9</v>
      </c>
      <c r="X4" s="63"/>
      <c r="Y4" s="64"/>
      <c r="Z4" s="72" t="s">
        <v>10</v>
      </c>
      <c r="AA4" s="63"/>
      <c r="AB4" s="64"/>
      <c r="AC4" s="72" t="s">
        <v>11</v>
      </c>
      <c r="AD4" s="63"/>
      <c r="AE4" s="64"/>
      <c r="AF4" s="63" t="s">
        <v>12</v>
      </c>
      <c r="AG4" s="63"/>
      <c r="AH4" s="63"/>
      <c r="AI4" s="72" t="s">
        <v>13</v>
      </c>
      <c r="AJ4" s="63"/>
      <c r="AK4" s="64"/>
    </row>
    <row r="5" spans="1:37" ht="15.75" thickBot="1">
      <c r="A5" s="62"/>
      <c r="B5" s="14" t="s">
        <v>14</v>
      </c>
      <c r="C5" s="12" t="s">
        <v>15</v>
      </c>
      <c r="D5" s="12" t="s">
        <v>16</v>
      </c>
      <c r="E5" s="12" t="s">
        <v>14</v>
      </c>
      <c r="F5" s="12" t="s">
        <v>15</v>
      </c>
      <c r="G5" s="12" t="s">
        <v>16</v>
      </c>
      <c r="H5" s="12" t="s">
        <v>14</v>
      </c>
      <c r="I5" s="12" t="s">
        <v>15</v>
      </c>
      <c r="J5" s="12" t="s">
        <v>16</v>
      </c>
      <c r="K5" s="12" t="s">
        <v>14</v>
      </c>
      <c r="L5" s="12" t="s">
        <v>15</v>
      </c>
      <c r="M5" s="12" t="s">
        <v>16</v>
      </c>
      <c r="N5" s="12" t="s">
        <v>14</v>
      </c>
      <c r="O5" s="12" t="s">
        <v>15</v>
      </c>
      <c r="P5" s="12" t="s">
        <v>16</v>
      </c>
      <c r="Q5" s="12" t="s">
        <v>14</v>
      </c>
      <c r="R5" s="12" t="s">
        <v>15</v>
      </c>
      <c r="S5" s="12" t="s">
        <v>16</v>
      </c>
      <c r="T5" s="12" t="s">
        <v>14</v>
      </c>
      <c r="U5" s="12" t="s">
        <v>15</v>
      </c>
      <c r="V5" s="12" t="s">
        <v>16</v>
      </c>
      <c r="W5" s="12" t="s">
        <v>14</v>
      </c>
      <c r="X5" s="12" t="s">
        <v>15</v>
      </c>
      <c r="Y5" s="12" t="s">
        <v>16</v>
      </c>
      <c r="Z5" s="12" t="s">
        <v>14</v>
      </c>
      <c r="AA5" s="12" t="s">
        <v>15</v>
      </c>
      <c r="AB5" s="12" t="s">
        <v>16</v>
      </c>
      <c r="AC5" s="12" t="s">
        <v>14</v>
      </c>
      <c r="AD5" s="12" t="s">
        <v>15</v>
      </c>
      <c r="AE5" s="12" t="s">
        <v>16</v>
      </c>
      <c r="AF5" s="12" t="s">
        <v>14</v>
      </c>
      <c r="AG5" s="12" t="s">
        <v>15</v>
      </c>
      <c r="AH5" s="12" t="s">
        <v>16</v>
      </c>
      <c r="AI5" s="12" t="s">
        <v>14</v>
      </c>
      <c r="AJ5" s="12" t="s">
        <v>15</v>
      </c>
      <c r="AK5" s="12" t="s">
        <v>16</v>
      </c>
    </row>
    <row r="6" spans="1:37">
      <c r="A6" s="15" t="s">
        <v>19</v>
      </c>
      <c r="B6" s="17">
        <v>302756</v>
      </c>
      <c r="C6" s="17">
        <v>0</v>
      </c>
      <c r="D6" s="17">
        <f>B6-C6</f>
        <v>302756</v>
      </c>
      <c r="E6" s="17">
        <v>302756</v>
      </c>
      <c r="F6" s="17">
        <v>0</v>
      </c>
      <c r="G6" s="17">
        <f>E6-F6</f>
        <v>302756</v>
      </c>
      <c r="H6" s="17">
        <v>302756</v>
      </c>
      <c r="I6" s="17">
        <v>0</v>
      </c>
      <c r="J6" s="17">
        <f>H6-I6</f>
        <v>302756</v>
      </c>
      <c r="K6" s="17">
        <v>302756</v>
      </c>
      <c r="L6" s="17">
        <v>0</v>
      </c>
      <c r="M6" s="17">
        <f t="shared" ref="M6:M24" si="0">K6-L6</f>
        <v>302756</v>
      </c>
      <c r="N6" s="17">
        <v>302756</v>
      </c>
      <c r="O6" s="17">
        <v>0</v>
      </c>
      <c r="P6" s="17">
        <f>N6-O6</f>
        <v>302756</v>
      </c>
      <c r="Q6" s="17">
        <v>302756</v>
      </c>
      <c r="R6" s="17">
        <v>0</v>
      </c>
      <c r="S6" s="17">
        <f>Q6-R6</f>
        <v>302756</v>
      </c>
      <c r="T6" s="17">
        <v>302756</v>
      </c>
      <c r="U6" s="17">
        <v>0</v>
      </c>
      <c r="V6" s="17">
        <f>T6-U6</f>
        <v>302756</v>
      </c>
      <c r="W6" s="17">
        <v>302756</v>
      </c>
      <c r="X6" s="17">
        <v>0</v>
      </c>
      <c r="Y6" s="17">
        <f>W6-X6</f>
        <v>302756</v>
      </c>
      <c r="Z6" s="17">
        <v>302756</v>
      </c>
      <c r="AA6" s="17">
        <v>0</v>
      </c>
      <c r="AB6" s="17">
        <f>Z6-AA6</f>
        <v>302756</v>
      </c>
      <c r="AC6" s="17">
        <v>302756</v>
      </c>
      <c r="AD6" s="17">
        <v>0</v>
      </c>
      <c r="AE6" s="17">
        <f>AC6-AD6</f>
        <v>302756</v>
      </c>
      <c r="AF6" s="17">
        <v>302756</v>
      </c>
      <c r="AG6" s="17">
        <v>0</v>
      </c>
      <c r="AH6" s="17">
        <f>AF6-AG6</f>
        <v>302756</v>
      </c>
      <c r="AI6" s="17">
        <v>302756</v>
      </c>
      <c r="AJ6" s="17">
        <v>0</v>
      </c>
      <c r="AK6" s="18">
        <f>AI6-AJ6</f>
        <v>302756</v>
      </c>
    </row>
    <row r="7" spans="1:37">
      <c r="A7" s="19" t="s">
        <v>40</v>
      </c>
      <c r="B7" s="9">
        <v>0</v>
      </c>
      <c r="C7" s="9">
        <v>91490</v>
      </c>
      <c r="D7" s="9">
        <f t="shared" ref="D7:D24" si="1">B7-C7</f>
        <v>-91490</v>
      </c>
      <c r="E7" s="9">
        <v>0</v>
      </c>
      <c r="F7" s="9">
        <v>91490</v>
      </c>
      <c r="G7" s="9">
        <f t="shared" ref="G7:G24" si="2">E7-F7</f>
        <v>-91490</v>
      </c>
      <c r="H7" s="9">
        <v>0</v>
      </c>
      <c r="I7" s="9">
        <v>62458</v>
      </c>
      <c r="J7" s="9">
        <f t="shared" ref="J7:J24" si="3">H7-I7</f>
        <v>-62458</v>
      </c>
      <c r="K7" s="9">
        <v>0</v>
      </c>
      <c r="L7" s="9">
        <v>0</v>
      </c>
      <c r="M7" s="9">
        <f t="shared" si="0"/>
        <v>0</v>
      </c>
      <c r="N7" s="9">
        <v>0</v>
      </c>
      <c r="O7" s="9">
        <v>0</v>
      </c>
      <c r="P7" s="9">
        <f t="shared" ref="P7:P24" si="4">N7-O7</f>
        <v>0</v>
      </c>
      <c r="Q7" s="9">
        <v>0</v>
      </c>
      <c r="R7" s="9">
        <v>0</v>
      </c>
      <c r="S7" s="9">
        <f t="shared" ref="S7:S24" si="5">Q7-R7</f>
        <v>0</v>
      </c>
      <c r="T7" s="9">
        <v>0</v>
      </c>
      <c r="U7" s="9">
        <v>0</v>
      </c>
      <c r="V7" s="9">
        <f t="shared" ref="V7:V24" si="6">T7-U7</f>
        <v>0</v>
      </c>
      <c r="W7" s="9">
        <v>0</v>
      </c>
      <c r="X7" s="9">
        <v>0</v>
      </c>
      <c r="Y7" s="9">
        <f t="shared" ref="Y7:Y24" si="7">W7-X7</f>
        <v>0</v>
      </c>
      <c r="Z7" s="9">
        <v>0</v>
      </c>
      <c r="AA7" s="9">
        <v>0</v>
      </c>
      <c r="AB7" s="9">
        <f t="shared" ref="AB7:AB24" si="8">Z7-AA7</f>
        <v>0</v>
      </c>
      <c r="AC7" s="9">
        <v>0</v>
      </c>
      <c r="AD7" s="9">
        <v>0</v>
      </c>
      <c r="AE7" s="9">
        <f t="shared" ref="AE7:AE24" si="9">AC7-AD7</f>
        <v>0</v>
      </c>
      <c r="AF7" s="9">
        <v>0</v>
      </c>
      <c r="AG7" s="9"/>
      <c r="AH7" s="9">
        <f t="shared" ref="AH7:AH24" si="10">AF7-AG7</f>
        <v>0</v>
      </c>
      <c r="AI7" s="9">
        <v>2377444</v>
      </c>
      <c r="AJ7" s="9">
        <v>0</v>
      </c>
      <c r="AK7" s="20">
        <f t="shared" ref="AK7:AK24" si="11">AI7-AJ7</f>
        <v>2377444</v>
      </c>
    </row>
    <row r="8" spans="1:37">
      <c r="A8" s="19" t="s">
        <v>84</v>
      </c>
      <c r="B8" s="9">
        <v>0</v>
      </c>
      <c r="C8" s="9">
        <v>121756</v>
      </c>
      <c r="D8" s="9">
        <f t="shared" si="1"/>
        <v>-121756</v>
      </c>
      <c r="E8" s="9">
        <v>0</v>
      </c>
      <c r="F8" s="9">
        <v>121756</v>
      </c>
      <c r="G8" s="9">
        <f t="shared" si="2"/>
        <v>-121756</v>
      </c>
      <c r="H8" s="9">
        <v>0</v>
      </c>
      <c r="I8" s="9">
        <v>121756</v>
      </c>
      <c r="J8" s="9">
        <f t="shared" si="3"/>
        <v>-121756</v>
      </c>
      <c r="K8" s="9">
        <v>0</v>
      </c>
      <c r="L8" s="9">
        <v>121756</v>
      </c>
      <c r="M8" s="9">
        <f t="shared" si="0"/>
        <v>-121756</v>
      </c>
      <c r="N8" s="9">
        <v>0</v>
      </c>
      <c r="O8" s="9">
        <v>121756</v>
      </c>
      <c r="P8" s="9">
        <f t="shared" si="4"/>
        <v>-121756</v>
      </c>
      <c r="Q8" s="9">
        <v>0</v>
      </c>
      <c r="R8" s="9">
        <v>121756</v>
      </c>
      <c r="S8" s="9">
        <f t="shared" si="5"/>
        <v>-121756</v>
      </c>
      <c r="T8" s="9">
        <v>222515</v>
      </c>
      <c r="U8" s="9">
        <v>121756</v>
      </c>
      <c r="V8" s="9">
        <f t="shared" si="6"/>
        <v>100759</v>
      </c>
      <c r="W8" s="9">
        <v>1295087</v>
      </c>
      <c r="X8" s="9">
        <v>128153</v>
      </c>
      <c r="Y8" s="9">
        <f t="shared" si="7"/>
        <v>1166934</v>
      </c>
      <c r="Z8" s="9">
        <v>0</v>
      </c>
      <c r="AA8" s="9">
        <v>128153</v>
      </c>
      <c r="AB8" s="9">
        <f t="shared" si="8"/>
        <v>-128153</v>
      </c>
      <c r="AC8" s="9">
        <v>0</v>
      </c>
      <c r="AD8" s="9">
        <v>128153</v>
      </c>
      <c r="AE8" s="9">
        <f t="shared" si="9"/>
        <v>-128153</v>
      </c>
      <c r="AF8" s="9">
        <v>0</v>
      </c>
      <c r="AG8" s="9">
        <v>128153</v>
      </c>
      <c r="AH8" s="9">
        <f t="shared" si="10"/>
        <v>-128153</v>
      </c>
      <c r="AI8" s="9">
        <v>1879365</v>
      </c>
      <c r="AJ8" s="9">
        <v>128153</v>
      </c>
      <c r="AK8" s="20">
        <f t="shared" si="11"/>
        <v>1751212</v>
      </c>
    </row>
    <row r="9" spans="1:37">
      <c r="A9" s="19" t="s">
        <v>67</v>
      </c>
      <c r="B9" s="9">
        <v>24000</v>
      </c>
      <c r="C9" s="9">
        <v>0</v>
      </c>
      <c r="D9" s="9">
        <f t="shared" si="1"/>
        <v>24000</v>
      </c>
      <c r="E9" s="9">
        <v>24000</v>
      </c>
      <c r="F9" s="9">
        <v>0</v>
      </c>
      <c r="G9" s="9">
        <f t="shared" si="2"/>
        <v>24000</v>
      </c>
      <c r="H9" s="9">
        <v>24000</v>
      </c>
      <c r="I9" s="9">
        <v>0</v>
      </c>
      <c r="J9" s="9">
        <f t="shared" si="3"/>
        <v>24000</v>
      </c>
      <c r="K9" s="9">
        <v>24000</v>
      </c>
      <c r="L9" s="9">
        <v>0</v>
      </c>
      <c r="M9" s="9">
        <f t="shared" si="0"/>
        <v>24000</v>
      </c>
      <c r="N9" s="9">
        <v>24000</v>
      </c>
      <c r="O9" s="9">
        <v>0</v>
      </c>
      <c r="P9" s="9">
        <f t="shared" si="4"/>
        <v>24000</v>
      </c>
      <c r="Q9" s="9">
        <v>24000</v>
      </c>
      <c r="R9" s="9">
        <v>0</v>
      </c>
      <c r="S9" s="9">
        <f t="shared" si="5"/>
        <v>24000</v>
      </c>
      <c r="T9" s="9">
        <v>24000</v>
      </c>
      <c r="U9" s="9">
        <v>0</v>
      </c>
      <c r="V9" s="9">
        <f t="shared" si="6"/>
        <v>24000</v>
      </c>
      <c r="W9" s="9">
        <v>24000</v>
      </c>
      <c r="X9" s="9">
        <v>0</v>
      </c>
      <c r="Y9" s="9">
        <f t="shared" si="7"/>
        <v>24000</v>
      </c>
      <c r="Z9" s="9">
        <v>24000</v>
      </c>
      <c r="AA9" s="9">
        <v>0</v>
      </c>
      <c r="AB9" s="9">
        <f t="shared" si="8"/>
        <v>24000</v>
      </c>
      <c r="AC9" s="9">
        <v>24000</v>
      </c>
      <c r="AD9" s="9">
        <v>0</v>
      </c>
      <c r="AE9" s="9">
        <f t="shared" si="9"/>
        <v>24000</v>
      </c>
      <c r="AF9" s="9">
        <v>24000</v>
      </c>
      <c r="AG9" s="9">
        <v>0</v>
      </c>
      <c r="AH9" s="9">
        <f t="shared" si="10"/>
        <v>24000</v>
      </c>
      <c r="AI9" s="9">
        <v>24000</v>
      </c>
      <c r="AJ9" s="9">
        <v>0</v>
      </c>
      <c r="AK9" s="20">
        <f t="shared" si="11"/>
        <v>24000</v>
      </c>
    </row>
    <row r="10" spans="1:37">
      <c r="A10" s="19" t="s">
        <v>42</v>
      </c>
      <c r="B10" s="9">
        <v>0</v>
      </c>
      <c r="C10" s="9">
        <v>0</v>
      </c>
      <c r="D10" s="9">
        <f t="shared" si="1"/>
        <v>0</v>
      </c>
      <c r="E10" s="9">
        <v>0</v>
      </c>
      <c r="F10" s="9">
        <v>0</v>
      </c>
      <c r="G10" s="9">
        <f t="shared" si="2"/>
        <v>0</v>
      </c>
      <c r="H10" s="9">
        <v>0</v>
      </c>
      <c r="I10" s="9">
        <v>0</v>
      </c>
      <c r="J10" s="9">
        <f t="shared" si="3"/>
        <v>0</v>
      </c>
      <c r="K10" s="9">
        <v>0</v>
      </c>
      <c r="L10" s="9">
        <v>0</v>
      </c>
      <c r="M10" s="9">
        <f t="shared" si="0"/>
        <v>0</v>
      </c>
      <c r="N10" s="9">
        <v>0</v>
      </c>
      <c r="O10" s="9">
        <v>0</v>
      </c>
      <c r="P10" s="9">
        <f t="shared" si="4"/>
        <v>0</v>
      </c>
      <c r="Q10" s="9">
        <v>0</v>
      </c>
      <c r="R10" s="9">
        <v>0</v>
      </c>
      <c r="S10" s="9">
        <f t="shared" si="5"/>
        <v>0</v>
      </c>
      <c r="T10" s="9">
        <v>0</v>
      </c>
      <c r="U10" s="9">
        <v>0</v>
      </c>
      <c r="V10" s="9">
        <f t="shared" si="6"/>
        <v>0</v>
      </c>
      <c r="W10" s="9">
        <v>0</v>
      </c>
      <c r="X10" s="9">
        <v>0</v>
      </c>
      <c r="Y10" s="9">
        <f t="shared" si="7"/>
        <v>0</v>
      </c>
      <c r="Z10" s="9">
        <v>0</v>
      </c>
      <c r="AA10" s="9">
        <v>0</v>
      </c>
      <c r="AB10" s="9">
        <f t="shared" si="8"/>
        <v>0</v>
      </c>
      <c r="AC10" s="9">
        <v>0</v>
      </c>
      <c r="AD10" s="9">
        <v>0</v>
      </c>
      <c r="AE10" s="9">
        <f t="shared" si="9"/>
        <v>0</v>
      </c>
      <c r="AF10" s="9">
        <v>0</v>
      </c>
      <c r="AG10" s="9"/>
      <c r="AH10" s="9">
        <f t="shared" si="10"/>
        <v>0</v>
      </c>
      <c r="AI10" s="9">
        <v>0</v>
      </c>
      <c r="AJ10" s="9">
        <v>0</v>
      </c>
      <c r="AK10" s="20">
        <f t="shared" si="11"/>
        <v>0</v>
      </c>
    </row>
    <row r="11" spans="1:37">
      <c r="A11" s="19" t="s">
        <v>22</v>
      </c>
      <c r="B11" s="9">
        <v>19037</v>
      </c>
      <c r="C11" s="9">
        <v>0</v>
      </c>
      <c r="D11" s="9">
        <f t="shared" si="1"/>
        <v>19037</v>
      </c>
      <c r="E11" s="9">
        <v>19037</v>
      </c>
      <c r="F11" s="9">
        <v>0</v>
      </c>
      <c r="G11" s="9">
        <f t="shared" si="2"/>
        <v>19037</v>
      </c>
      <c r="H11" s="9">
        <v>19037</v>
      </c>
      <c r="I11" s="9">
        <v>0</v>
      </c>
      <c r="J11" s="9">
        <f t="shared" si="3"/>
        <v>19037</v>
      </c>
      <c r="K11" s="9">
        <v>19037</v>
      </c>
      <c r="L11" s="9">
        <v>0</v>
      </c>
      <c r="M11" s="9">
        <f t="shared" si="0"/>
        <v>19037</v>
      </c>
      <c r="N11" s="9">
        <v>19037</v>
      </c>
      <c r="O11" s="9">
        <v>0</v>
      </c>
      <c r="P11" s="9">
        <f t="shared" si="4"/>
        <v>19037</v>
      </c>
      <c r="Q11" s="9">
        <v>19037</v>
      </c>
      <c r="R11" s="9">
        <v>0</v>
      </c>
      <c r="S11" s="9">
        <f t="shared" si="5"/>
        <v>19037</v>
      </c>
      <c r="T11" s="9">
        <v>19037</v>
      </c>
      <c r="U11" s="9">
        <v>0</v>
      </c>
      <c r="V11" s="9">
        <f t="shared" si="6"/>
        <v>19037</v>
      </c>
      <c r="W11" s="9">
        <v>19037</v>
      </c>
      <c r="X11" s="9">
        <v>0</v>
      </c>
      <c r="Y11" s="9">
        <f t="shared" si="7"/>
        <v>19037</v>
      </c>
      <c r="Z11" s="9">
        <v>19037</v>
      </c>
      <c r="AA11" s="9">
        <v>0</v>
      </c>
      <c r="AB11" s="9">
        <f t="shared" si="8"/>
        <v>19037</v>
      </c>
      <c r="AC11" s="9">
        <v>19037</v>
      </c>
      <c r="AD11" s="9">
        <v>0</v>
      </c>
      <c r="AE11" s="9">
        <f t="shared" si="9"/>
        <v>19037</v>
      </c>
      <c r="AF11" s="9">
        <v>19037</v>
      </c>
      <c r="AG11" s="9">
        <v>0</v>
      </c>
      <c r="AH11" s="9">
        <f t="shared" si="10"/>
        <v>19037</v>
      </c>
      <c r="AI11" s="9">
        <v>19037</v>
      </c>
      <c r="AJ11" s="9">
        <v>0</v>
      </c>
      <c r="AK11" s="20">
        <f t="shared" si="11"/>
        <v>19037</v>
      </c>
    </row>
    <row r="12" spans="1:37">
      <c r="A12" s="19" t="s">
        <v>23</v>
      </c>
      <c r="B12" s="9">
        <v>5473</v>
      </c>
      <c r="C12" s="9">
        <v>0</v>
      </c>
      <c r="D12" s="9">
        <f t="shared" si="1"/>
        <v>5473</v>
      </c>
      <c r="E12" s="9">
        <v>5473</v>
      </c>
      <c r="F12" s="9">
        <v>0</v>
      </c>
      <c r="G12" s="9">
        <f t="shared" si="2"/>
        <v>5473</v>
      </c>
      <c r="H12" s="9">
        <v>5473</v>
      </c>
      <c r="I12" s="9">
        <v>0</v>
      </c>
      <c r="J12" s="9">
        <f t="shared" si="3"/>
        <v>5473</v>
      </c>
      <c r="K12" s="9">
        <v>5473</v>
      </c>
      <c r="L12" s="9">
        <v>0</v>
      </c>
      <c r="M12" s="9">
        <f t="shared" si="0"/>
        <v>5473</v>
      </c>
      <c r="N12" s="9">
        <v>5473</v>
      </c>
      <c r="O12" s="9">
        <v>0</v>
      </c>
      <c r="P12" s="9">
        <f t="shared" si="4"/>
        <v>5473</v>
      </c>
      <c r="Q12" s="9">
        <v>5473</v>
      </c>
      <c r="R12" s="9">
        <v>0</v>
      </c>
      <c r="S12" s="9">
        <f t="shared" si="5"/>
        <v>5473</v>
      </c>
      <c r="T12" s="9">
        <v>5473</v>
      </c>
      <c r="U12" s="9">
        <v>0</v>
      </c>
      <c r="V12" s="9">
        <f t="shared" si="6"/>
        <v>5473</v>
      </c>
      <c r="W12" s="9">
        <v>5473</v>
      </c>
      <c r="X12" s="9">
        <v>0</v>
      </c>
      <c r="Y12" s="9">
        <f t="shared" si="7"/>
        <v>5473</v>
      </c>
      <c r="Z12" s="9">
        <v>5473</v>
      </c>
      <c r="AA12" s="9">
        <v>0</v>
      </c>
      <c r="AB12" s="9">
        <f t="shared" si="8"/>
        <v>5473</v>
      </c>
      <c r="AC12" s="9">
        <v>5473</v>
      </c>
      <c r="AD12" s="9">
        <v>0</v>
      </c>
      <c r="AE12" s="9">
        <f t="shared" si="9"/>
        <v>5473</v>
      </c>
      <c r="AF12" s="9">
        <v>5473</v>
      </c>
      <c r="AG12" s="9">
        <v>0</v>
      </c>
      <c r="AH12" s="9">
        <f t="shared" si="10"/>
        <v>5473</v>
      </c>
      <c r="AI12" s="9">
        <v>5473</v>
      </c>
      <c r="AJ12" s="9">
        <v>27703</v>
      </c>
      <c r="AK12" s="20">
        <f t="shared" si="11"/>
        <v>-22230</v>
      </c>
    </row>
    <row r="13" spans="1:37" ht="15.75" customHeight="1">
      <c r="A13" s="19" t="s">
        <v>85</v>
      </c>
      <c r="B13" s="9">
        <v>241435</v>
      </c>
      <c r="C13" s="9">
        <v>0</v>
      </c>
      <c r="D13" s="9">
        <f t="shared" si="1"/>
        <v>241435</v>
      </c>
      <c r="E13" s="9">
        <v>241435</v>
      </c>
      <c r="F13" s="9">
        <v>0</v>
      </c>
      <c r="G13" s="9">
        <f t="shared" si="2"/>
        <v>241435</v>
      </c>
      <c r="H13" s="9">
        <v>241435</v>
      </c>
      <c r="I13" s="9">
        <v>0</v>
      </c>
      <c r="J13" s="9">
        <f t="shared" si="3"/>
        <v>241435</v>
      </c>
      <c r="K13" s="9">
        <v>241435</v>
      </c>
      <c r="L13" s="9">
        <v>0</v>
      </c>
      <c r="M13" s="9">
        <f t="shared" si="0"/>
        <v>241435</v>
      </c>
      <c r="N13" s="9">
        <v>241435</v>
      </c>
      <c r="O13" s="9">
        <v>0</v>
      </c>
      <c r="P13" s="9">
        <f t="shared" si="4"/>
        <v>241435</v>
      </c>
      <c r="Q13" s="9">
        <v>241435</v>
      </c>
      <c r="R13" s="9">
        <v>0</v>
      </c>
      <c r="S13" s="9">
        <f t="shared" si="5"/>
        <v>241435</v>
      </c>
      <c r="T13" s="9">
        <v>241435</v>
      </c>
      <c r="U13" s="9">
        <v>0</v>
      </c>
      <c r="V13" s="9">
        <f t="shared" si="6"/>
        <v>241435</v>
      </c>
      <c r="W13" s="9">
        <v>241435</v>
      </c>
      <c r="X13" s="9">
        <v>0</v>
      </c>
      <c r="Y13" s="9">
        <f t="shared" si="7"/>
        <v>241435</v>
      </c>
      <c r="Z13" s="9">
        <v>241435</v>
      </c>
      <c r="AA13" s="9">
        <v>0</v>
      </c>
      <c r="AB13" s="9">
        <f t="shared" si="8"/>
        <v>241435</v>
      </c>
      <c r="AC13" s="9">
        <v>241435</v>
      </c>
      <c r="AD13" s="9">
        <v>0</v>
      </c>
      <c r="AE13" s="9">
        <f t="shared" si="9"/>
        <v>241435</v>
      </c>
      <c r="AF13" s="9">
        <v>241435</v>
      </c>
      <c r="AG13" s="9">
        <v>0</v>
      </c>
      <c r="AH13" s="9">
        <f t="shared" si="10"/>
        <v>241435</v>
      </c>
      <c r="AI13" s="9">
        <v>241435</v>
      </c>
      <c r="AJ13" s="9">
        <v>0</v>
      </c>
      <c r="AK13" s="20">
        <f t="shared" si="11"/>
        <v>241435</v>
      </c>
    </row>
    <row r="14" spans="1:37">
      <c r="A14" s="19" t="s">
        <v>25</v>
      </c>
      <c r="B14" s="9">
        <v>0</v>
      </c>
      <c r="C14" s="9">
        <v>0</v>
      </c>
      <c r="D14" s="9">
        <f t="shared" si="1"/>
        <v>0</v>
      </c>
      <c r="E14" s="9">
        <v>0</v>
      </c>
      <c r="F14" s="9">
        <v>0</v>
      </c>
      <c r="G14" s="9">
        <f t="shared" si="2"/>
        <v>0</v>
      </c>
      <c r="H14" s="9">
        <v>0</v>
      </c>
      <c r="I14" s="9">
        <v>0</v>
      </c>
      <c r="J14" s="9">
        <f t="shared" si="3"/>
        <v>0</v>
      </c>
      <c r="K14" s="9">
        <v>0</v>
      </c>
      <c r="L14" s="9">
        <v>0</v>
      </c>
      <c r="M14" s="9">
        <f t="shared" si="0"/>
        <v>0</v>
      </c>
      <c r="N14" s="9">
        <v>0</v>
      </c>
      <c r="O14" s="9">
        <v>0</v>
      </c>
      <c r="P14" s="9">
        <f t="shared" si="4"/>
        <v>0</v>
      </c>
      <c r="Q14" s="9">
        <v>0</v>
      </c>
      <c r="R14" s="9">
        <v>0</v>
      </c>
      <c r="S14" s="9">
        <f t="shared" si="5"/>
        <v>0</v>
      </c>
      <c r="T14" s="9">
        <v>0</v>
      </c>
      <c r="U14" s="9">
        <v>0</v>
      </c>
      <c r="V14" s="9">
        <f t="shared" si="6"/>
        <v>0</v>
      </c>
      <c r="W14" s="9">
        <v>0</v>
      </c>
      <c r="X14" s="9">
        <v>0</v>
      </c>
      <c r="Y14" s="9">
        <f t="shared" si="7"/>
        <v>0</v>
      </c>
      <c r="Z14" s="9">
        <v>0</v>
      </c>
      <c r="AA14" s="9">
        <v>0</v>
      </c>
      <c r="AB14" s="9">
        <f t="shared" si="8"/>
        <v>0</v>
      </c>
      <c r="AC14" s="9">
        <v>1232</v>
      </c>
      <c r="AD14" s="9">
        <v>0</v>
      </c>
      <c r="AE14" s="9">
        <f t="shared" si="9"/>
        <v>1232</v>
      </c>
      <c r="AF14" s="9">
        <v>36965</v>
      </c>
      <c r="AG14" s="9">
        <v>1796</v>
      </c>
      <c r="AH14" s="9">
        <f t="shared" si="10"/>
        <v>35169</v>
      </c>
      <c r="AI14" s="9">
        <v>36965</v>
      </c>
      <c r="AJ14" s="9">
        <v>73930</v>
      </c>
      <c r="AK14" s="20">
        <f t="shared" si="11"/>
        <v>-36965</v>
      </c>
    </row>
    <row r="15" spans="1:37">
      <c r="A15" s="19" t="s">
        <v>26</v>
      </c>
      <c r="B15" s="9">
        <v>0</v>
      </c>
      <c r="C15" s="9">
        <v>0</v>
      </c>
      <c r="D15" s="9">
        <f t="shared" si="1"/>
        <v>0</v>
      </c>
      <c r="E15" s="9">
        <v>0</v>
      </c>
      <c r="F15" s="9">
        <v>0</v>
      </c>
      <c r="G15" s="9">
        <f t="shared" si="2"/>
        <v>0</v>
      </c>
      <c r="H15" s="9">
        <v>0</v>
      </c>
      <c r="I15" s="9">
        <v>0</v>
      </c>
      <c r="J15" s="9">
        <f t="shared" si="3"/>
        <v>0</v>
      </c>
      <c r="K15" s="9">
        <v>0</v>
      </c>
      <c r="L15" s="9">
        <v>0</v>
      </c>
      <c r="M15" s="9">
        <f t="shared" si="0"/>
        <v>0</v>
      </c>
      <c r="N15" s="9">
        <v>0</v>
      </c>
      <c r="O15" s="9">
        <v>0</v>
      </c>
      <c r="P15" s="9">
        <f t="shared" si="4"/>
        <v>0</v>
      </c>
      <c r="Q15" s="9">
        <v>0</v>
      </c>
      <c r="R15" s="9">
        <v>0</v>
      </c>
      <c r="S15" s="9">
        <f t="shared" si="5"/>
        <v>0</v>
      </c>
      <c r="T15" s="9">
        <v>0</v>
      </c>
      <c r="U15" s="9">
        <v>0</v>
      </c>
      <c r="V15" s="9">
        <f t="shared" si="6"/>
        <v>0</v>
      </c>
      <c r="W15" s="9">
        <v>0</v>
      </c>
      <c r="X15" s="9">
        <v>0</v>
      </c>
      <c r="Y15" s="9">
        <f t="shared" si="7"/>
        <v>0</v>
      </c>
      <c r="Z15" s="9">
        <v>0</v>
      </c>
      <c r="AA15" s="9">
        <v>0</v>
      </c>
      <c r="AB15" s="9">
        <f t="shared" si="8"/>
        <v>0</v>
      </c>
      <c r="AC15" s="9">
        <v>33333</v>
      </c>
      <c r="AD15" s="9">
        <v>0</v>
      </c>
      <c r="AE15" s="9">
        <f t="shared" si="9"/>
        <v>33333</v>
      </c>
      <c r="AF15" s="9">
        <v>1000000</v>
      </c>
      <c r="AG15" s="9">
        <v>33333</v>
      </c>
      <c r="AH15" s="9">
        <f t="shared" si="10"/>
        <v>966667</v>
      </c>
      <c r="AI15" s="9">
        <v>1000000</v>
      </c>
      <c r="AJ15" s="9">
        <v>2000000</v>
      </c>
      <c r="AK15" s="20">
        <f t="shared" si="11"/>
        <v>-1000000</v>
      </c>
    </row>
    <row r="16" spans="1:37">
      <c r="A16" s="19" t="s">
        <v>86</v>
      </c>
      <c r="B16" s="9">
        <v>0</v>
      </c>
      <c r="C16" s="9">
        <v>0</v>
      </c>
      <c r="D16" s="9">
        <f t="shared" si="1"/>
        <v>0</v>
      </c>
      <c r="E16" s="9">
        <v>0</v>
      </c>
      <c r="F16" s="9">
        <v>0</v>
      </c>
      <c r="G16" s="9">
        <f t="shared" si="2"/>
        <v>0</v>
      </c>
      <c r="H16" s="9">
        <v>0</v>
      </c>
      <c r="I16" s="9">
        <v>0</v>
      </c>
      <c r="J16" s="9">
        <f t="shared" si="3"/>
        <v>0</v>
      </c>
      <c r="K16" s="9">
        <v>0</v>
      </c>
      <c r="L16" s="9">
        <v>0</v>
      </c>
      <c r="M16" s="9">
        <f t="shared" si="0"/>
        <v>0</v>
      </c>
      <c r="N16" s="9">
        <v>0</v>
      </c>
      <c r="O16" s="9">
        <v>0</v>
      </c>
      <c r="P16" s="9">
        <f t="shared" si="4"/>
        <v>0</v>
      </c>
      <c r="Q16" s="9">
        <v>0</v>
      </c>
      <c r="R16" s="9">
        <v>0</v>
      </c>
      <c r="S16" s="9">
        <f t="shared" si="5"/>
        <v>0</v>
      </c>
      <c r="T16" s="9">
        <v>0</v>
      </c>
      <c r="U16" s="9">
        <v>0</v>
      </c>
      <c r="V16" s="9">
        <f t="shared" si="6"/>
        <v>0</v>
      </c>
      <c r="W16" s="9">
        <v>0</v>
      </c>
      <c r="X16" s="9">
        <v>0</v>
      </c>
      <c r="Y16" s="9">
        <f t="shared" si="7"/>
        <v>0</v>
      </c>
      <c r="Z16" s="9">
        <v>0</v>
      </c>
      <c r="AA16" s="9">
        <v>0</v>
      </c>
      <c r="AB16" s="9">
        <f t="shared" si="8"/>
        <v>0</v>
      </c>
      <c r="AC16" s="9">
        <v>5500</v>
      </c>
      <c r="AD16" s="9">
        <v>0</v>
      </c>
      <c r="AE16" s="9">
        <f t="shared" si="9"/>
        <v>5500</v>
      </c>
      <c r="AF16" s="9">
        <v>165000</v>
      </c>
      <c r="AG16" s="9">
        <v>5500</v>
      </c>
      <c r="AH16" s="9">
        <f t="shared" si="10"/>
        <v>159500</v>
      </c>
      <c r="AI16" s="9">
        <v>165000</v>
      </c>
      <c r="AJ16" s="9">
        <v>330000</v>
      </c>
      <c r="AK16" s="20">
        <f t="shared" si="11"/>
        <v>-165000</v>
      </c>
    </row>
    <row r="17" spans="1:37">
      <c r="A17" s="19" t="s">
        <v>87</v>
      </c>
      <c r="B17" s="9">
        <v>0</v>
      </c>
      <c r="C17" s="9">
        <v>0</v>
      </c>
      <c r="D17" s="9">
        <f t="shared" si="1"/>
        <v>0</v>
      </c>
      <c r="E17" s="9">
        <v>0</v>
      </c>
      <c r="F17" s="9">
        <v>0</v>
      </c>
      <c r="G17" s="9">
        <f t="shared" si="2"/>
        <v>0</v>
      </c>
      <c r="H17" s="9">
        <v>0</v>
      </c>
      <c r="I17" s="9">
        <v>0</v>
      </c>
      <c r="J17" s="9">
        <f t="shared" si="3"/>
        <v>0</v>
      </c>
      <c r="K17" s="9">
        <v>0</v>
      </c>
      <c r="L17" s="9">
        <v>0</v>
      </c>
      <c r="M17" s="9">
        <f t="shared" si="0"/>
        <v>0</v>
      </c>
      <c r="N17" s="9">
        <v>0</v>
      </c>
      <c r="O17" s="9">
        <v>0</v>
      </c>
      <c r="P17" s="9">
        <f t="shared" si="4"/>
        <v>0</v>
      </c>
      <c r="Q17" s="9">
        <v>0</v>
      </c>
      <c r="R17" s="9">
        <v>0</v>
      </c>
      <c r="S17" s="9">
        <f t="shared" si="5"/>
        <v>0</v>
      </c>
      <c r="T17" s="9">
        <v>0</v>
      </c>
      <c r="U17" s="9">
        <v>0</v>
      </c>
      <c r="V17" s="9">
        <f t="shared" si="6"/>
        <v>0</v>
      </c>
      <c r="W17" s="9">
        <v>0</v>
      </c>
      <c r="X17" s="9">
        <v>0</v>
      </c>
      <c r="Y17" s="9">
        <f t="shared" si="7"/>
        <v>0</v>
      </c>
      <c r="Z17" s="9">
        <v>0</v>
      </c>
      <c r="AA17" s="9">
        <v>0</v>
      </c>
      <c r="AB17" s="9">
        <f t="shared" si="8"/>
        <v>0</v>
      </c>
      <c r="AC17" s="9">
        <v>8131</v>
      </c>
      <c r="AD17" s="9">
        <v>0</v>
      </c>
      <c r="AE17" s="9">
        <f t="shared" si="9"/>
        <v>8131</v>
      </c>
      <c r="AF17" s="9">
        <v>243916</v>
      </c>
      <c r="AG17" s="9">
        <v>8131</v>
      </c>
      <c r="AH17" s="9">
        <f t="shared" si="10"/>
        <v>235785</v>
      </c>
      <c r="AI17" s="9">
        <v>243916</v>
      </c>
      <c r="AJ17" s="9">
        <v>487832</v>
      </c>
      <c r="AK17" s="20">
        <f t="shared" si="11"/>
        <v>-243916</v>
      </c>
    </row>
    <row r="18" spans="1:37">
      <c r="A18" s="19" t="s">
        <v>88</v>
      </c>
      <c r="B18" s="9">
        <v>0</v>
      </c>
      <c r="C18" s="9">
        <v>0</v>
      </c>
      <c r="D18" s="9">
        <f t="shared" si="1"/>
        <v>0</v>
      </c>
      <c r="E18" s="9">
        <v>0</v>
      </c>
      <c r="F18" s="9">
        <v>0</v>
      </c>
      <c r="G18" s="9">
        <f t="shared" si="2"/>
        <v>0</v>
      </c>
      <c r="H18" s="9">
        <v>0</v>
      </c>
      <c r="I18" s="9">
        <v>0</v>
      </c>
      <c r="J18" s="9">
        <f t="shared" si="3"/>
        <v>0</v>
      </c>
      <c r="K18" s="9">
        <v>0</v>
      </c>
      <c r="L18" s="9">
        <v>0</v>
      </c>
      <c r="M18" s="9">
        <f t="shared" si="0"/>
        <v>0</v>
      </c>
      <c r="N18" s="9">
        <v>0</v>
      </c>
      <c r="O18" s="9">
        <v>0</v>
      </c>
      <c r="P18" s="9">
        <f t="shared" si="4"/>
        <v>0</v>
      </c>
      <c r="Q18" s="9">
        <v>0</v>
      </c>
      <c r="R18" s="9">
        <v>0</v>
      </c>
      <c r="S18" s="9">
        <f t="shared" si="5"/>
        <v>0</v>
      </c>
      <c r="T18" s="9">
        <v>0</v>
      </c>
      <c r="U18" s="9">
        <v>0</v>
      </c>
      <c r="V18" s="9">
        <f t="shared" si="6"/>
        <v>0</v>
      </c>
      <c r="W18" s="9">
        <v>0</v>
      </c>
      <c r="X18" s="9">
        <v>0</v>
      </c>
      <c r="Y18" s="9">
        <f t="shared" si="7"/>
        <v>0</v>
      </c>
      <c r="Z18" s="9">
        <v>0</v>
      </c>
      <c r="AA18" s="9">
        <v>0</v>
      </c>
      <c r="AB18" s="9">
        <f t="shared" si="8"/>
        <v>0</v>
      </c>
      <c r="AC18" s="9">
        <v>1334</v>
      </c>
      <c r="AD18" s="9">
        <v>0</v>
      </c>
      <c r="AE18" s="9">
        <f t="shared" si="9"/>
        <v>1334</v>
      </c>
      <c r="AF18" s="9">
        <v>40000</v>
      </c>
      <c r="AG18" s="9">
        <v>1334</v>
      </c>
      <c r="AH18" s="9">
        <f t="shared" si="10"/>
        <v>38666</v>
      </c>
      <c r="AI18" s="9">
        <v>40000</v>
      </c>
      <c r="AJ18" s="9">
        <v>77625</v>
      </c>
      <c r="AK18" s="20">
        <f t="shared" si="11"/>
        <v>-37625</v>
      </c>
    </row>
    <row r="19" spans="1:37">
      <c r="A19" s="19" t="s">
        <v>62</v>
      </c>
      <c r="B19" s="9">
        <v>0</v>
      </c>
      <c r="C19" s="9">
        <v>0</v>
      </c>
      <c r="D19" s="9">
        <f t="shared" si="1"/>
        <v>0</v>
      </c>
      <c r="E19" s="9">
        <v>0</v>
      </c>
      <c r="F19" s="9">
        <v>0</v>
      </c>
      <c r="G19" s="9">
        <f t="shared" si="2"/>
        <v>0</v>
      </c>
      <c r="H19" s="9">
        <v>0</v>
      </c>
      <c r="I19" s="9">
        <v>0</v>
      </c>
      <c r="J19" s="9">
        <f t="shared" si="3"/>
        <v>0</v>
      </c>
      <c r="K19" s="9">
        <v>0</v>
      </c>
      <c r="L19" s="9">
        <v>0</v>
      </c>
      <c r="M19" s="9">
        <f t="shared" si="0"/>
        <v>0</v>
      </c>
      <c r="N19" s="9">
        <v>0</v>
      </c>
      <c r="O19" s="9">
        <v>0</v>
      </c>
      <c r="P19" s="9">
        <f t="shared" si="4"/>
        <v>0</v>
      </c>
      <c r="Q19" s="9">
        <v>0</v>
      </c>
      <c r="R19" s="9">
        <v>0</v>
      </c>
      <c r="S19" s="9">
        <f t="shared" si="5"/>
        <v>0</v>
      </c>
      <c r="T19" s="9">
        <v>0</v>
      </c>
      <c r="U19" s="9">
        <v>0</v>
      </c>
      <c r="V19" s="9">
        <f t="shared" si="6"/>
        <v>0</v>
      </c>
      <c r="W19" s="9">
        <v>0</v>
      </c>
      <c r="X19" s="9">
        <v>0</v>
      </c>
      <c r="Y19" s="9">
        <f t="shared" si="7"/>
        <v>0</v>
      </c>
      <c r="Z19" s="9">
        <v>0</v>
      </c>
      <c r="AA19" s="9">
        <v>0</v>
      </c>
      <c r="AB19" s="9">
        <f t="shared" si="8"/>
        <v>0</v>
      </c>
      <c r="AC19" s="9">
        <v>0</v>
      </c>
      <c r="AD19" s="9">
        <v>0</v>
      </c>
      <c r="AE19" s="9">
        <f t="shared" si="9"/>
        <v>0</v>
      </c>
      <c r="AF19" s="9">
        <v>124000</v>
      </c>
      <c r="AG19" s="9"/>
      <c r="AH19" s="9">
        <f t="shared" si="10"/>
        <v>124000</v>
      </c>
      <c r="AI19" s="9">
        <v>0</v>
      </c>
      <c r="AJ19" s="9">
        <v>0</v>
      </c>
      <c r="AK19" s="20">
        <f t="shared" si="11"/>
        <v>0</v>
      </c>
    </row>
    <row r="20" spans="1:37">
      <c r="A20" s="19" t="s">
        <v>89</v>
      </c>
      <c r="B20" s="9">
        <v>0</v>
      </c>
      <c r="C20" s="9">
        <v>0</v>
      </c>
      <c r="D20" s="9">
        <f t="shared" si="1"/>
        <v>0</v>
      </c>
      <c r="E20" s="9">
        <v>0</v>
      </c>
      <c r="F20" s="9">
        <v>0</v>
      </c>
      <c r="G20" s="9">
        <f t="shared" si="2"/>
        <v>0</v>
      </c>
      <c r="H20" s="9">
        <v>0</v>
      </c>
      <c r="I20" s="9">
        <v>0</v>
      </c>
      <c r="J20" s="9">
        <f t="shared" si="3"/>
        <v>0</v>
      </c>
      <c r="K20" s="9">
        <v>0</v>
      </c>
      <c r="L20" s="9">
        <v>0</v>
      </c>
      <c r="M20" s="9">
        <f t="shared" si="0"/>
        <v>0</v>
      </c>
      <c r="N20" s="9">
        <v>0</v>
      </c>
      <c r="O20" s="9">
        <v>0</v>
      </c>
      <c r="P20" s="9">
        <f t="shared" si="4"/>
        <v>0</v>
      </c>
      <c r="Q20" s="9">
        <v>0</v>
      </c>
      <c r="R20" s="9">
        <v>0</v>
      </c>
      <c r="S20" s="9">
        <f t="shared" si="5"/>
        <v>0</v>
      </c>
      <c r="T20" s="9">
        <v>0</v>
      </c>
      <c r="U20" s="9">
        <v>0</v>
      </c>
      <c r="V20" s="9">
        <f t="shared" si="6"/>
        <v>0</v>
      </c>
      <c r="W20" s="9">
        <v>0</v>
      </c>
      <c r="X20" s="9">
        <v>0</v>
      </c>
      <c r="Y20" s="9">
        <f t="shared" si="7"/>
        <v>0</v>
      </c>
      <c r="Z20" s="9">
        <v>0</v>
      </c>
      <c r="AA20" s="9">
        <v>0</v>
      </c>
      <c r="AB20" s="9">
        <f t="shared" si="8"/>
        <v>0</v>
      </c>
      <c r="AC20" s="9">
        <v>0</v>
      </c>
      <c r="AD20" s="9">
        <v>0</v>
      </c>
      <c r="AE20" s="9">
        <f t="shared" si="9"/>
        <v>0</v>
      </c>
      <c r="AF20" s="9">
        <v>0</v>
      </c>
      <c r="AG20" s="9"/>
      <c r="AH20" s="9">
        <f t="shared" si="10"/>
        <v>0</v>
      </c>
      <c r="AI20" s="9">
        <v>0</v>
      </c>
      <c r="AJ20" s="9">
        <v>0</v>
      </c>
      <c r="AK20" s="20">
        <f t="shared" si="11"/>
        <v>0</v>
      </c>
    </row>
    <row r="21" spans="1:37">
      <c r="A21" s="19" t="s">
        <v>45</v>
      </c>
      <c r="B21" s="9">
        <v>91490</v>
      </c>
      <c r="C21" s="9">
        <v>0</v>
      </c>
      <c r="D21" s="9">
        <f t="shared" si="1"/>
        <v>91490</v>
      </c>
      <c r="E21" s="9">
        <v>91490</v>
      </c>
      <c r="F21" s="9">
        <v>0</v>
      </c>
      <c r="G21" s="9">
        <f t="shared" si="2"/>
        <v>91490</v>
      </c>
      <c r="H21" s="9">
        <v>62458</v>
      </c>
      <c r="I21" s="9">
        <v>0</v>
      </c>
      <c r="J21" s="9">
        <f t="shared" si="3"/>
        <v>62458</v>
      </c>
      <c r="K21" s="9">
        <v>0</v>
      </c>
      <c r="L21" s="9">
        <v>0</v>
      </c>
      <c r="M21" s="9">
        <f t="shared" si="0"/>
        <v>0</v>
      </c>
      <c r="N21" s="9">
        <v>0</v>
      </c>
      <c r="O21" s="9">
        <v>0</v>
      </c>
      <c r="P21" s="9">
        <f t="shared" si="4"/>
        <v>0</v>
      </c>
      <c r="Q21" s="9">
        <v>0</v>
      </c>
      <c r="R21" s="9">
        <v>0</v>
      </c>
      <c r="S21" s="9">
        <f t="shared" si="5"/>
        <v>0</v>
      </c>
      <c r="T21" s="9">
        <v>0</v>
      </c>
      <c r="U21" s="9">
        <v>0</v>
      </c>
      <c r="V21" s="9">
        <f t="shared" si="6"/>
        <v>0</v>
      </c>
      <c r="W21" s="9">
        <v>0</v>
      </c>
      <c r="X21" s="9">
        <v>0</v>
      </c>
      <c r="Y21" s="9">
        <f t="shared" si="7"/>
        <v>0</v>
      </c>
      <c r="Z21" s="9">
        <v>0</v>
      </c>
      <c r="AA21" s="9">
        <v>0</v>
      </c>
      <c r="AB21" s="9">
        <f t="shared" si="8"/>
        <v>0</v>
      </c>
      <c r="AC21" s="9">
        <v>0</v>
      </c>
      <c r="AD21" s="9">
        <v>0</v>
      </c>
      <c r="AE21" s="9">
        <f t="shared" si="9"/>
        <v>0</v>
      </c>
      <c r="AF21" s="9">
        <v>0</v>
      </c>
      <c r="AG21" s="9"/>
      <c r="AH21" s="9">
        <f t="shared" si="10"/>
        <v>0</v>
      </c>
      <c r="AI21" s="9">
        <v>0</v>
      </c>
      <c r="AJ21" s="9">
        <v>2377444</v>
      </c>
      <c r="AK21" s="20">
        <f t="shared" si="11"/>
        <v>-2377444</v>
      </c>
    </row>
    <row r="22" spans="1:37">
      <c r="A22" s="19" t="s">
        <v>46</v>
      </c>
      <c r="B22" s="9">
        <v>83741</v>
      </c>
      <c r="C22" s="9">
        <v>0</v>
      </c>
      <c r="D22" s="9">
        <f t="shared" si="1"/>
        <v>83741</v>
      </c>
      <c r="E22" s="9">
        <v>83741</v>
      </c>
      <c r="F22" s="9">
        <v>0</v>
      </c>
      <c r="G22" s="9">
        <f t="shared" si="2"/>
        <v>83741</v>
      </c>
      <c r="H22" s="9">
        <v>83741</v>
      </c>
      <c r="I22" s="9">
        <v>0</v>
      </c>
      <c r="J22" s="9">
        <f t="shared" si="3"/>
        <v>83741</v>
      </c>
      <c r="K22" s="9">
        <v>83741</v>
      </c>
      <c r="L22" s="9">
        <v>0</v>
      </c>
      <c r="M22" s="9">
        <f t="shared" si="0"/>
        <v>83741</v>
      </c>
      <c r="N22" s="9">
        <v>83741</v>
      </c>
      <c r="O22" s="9">
        <v>0</v>
      </c>
      <c r="P22" s="9">
        <f t="shared" si="4"/>
        <v>83741</v>
      </c>
      <c r="Q22" s="9">
        <v>83741</v>
      </c>
      <c r="R22" s="9">
        <v>0</v>
      </c>
      <c r="S22" s="9">
        <f t="shared" si="5"/>
        <v>83741</v>
      </c>
      <c r="T22" s="9">
        <v>83741</v>
      </c>
      <c r="U22" s="9">
        <v>0</v>
      </c>
      <c r="V22" s="9">
        <f t="shared" si="6"/>
        <v>83741</v>
      </c>
      <c r="W22" s="9">
        <v>87520</v>
      </c>
      <c r="X22" s="9">
        <v>0</v>
      </c>
      <c r="Y22" s="9">
        <f t="shared" si="7"/>
        <v>87520</v>
      </c>
      <c r="Z22" s="9">
        <v>87520</v>
      </c>
      <c r="AA22" s="9">
        <v>0</v>
      </c>
      <c r="AB22" s="9">
        <f t="shared" si="8"/>
        <v>87520</v>
      </c>
      <c r="AC22" s="9">
        <v>87520</v>
      </c>
      <c r="AD22" s="9">
        <v>0</v>
      </c>
      <c r="AE22" s="9">
        <f t="shared" si="9"/>
        <v>87520</v>
      </c>
      <c r="AF22" s="9">
        <v>87520</v>
      </c>
      <c r="AG22" s="9">
        <v>0</v>
      </c>
      <c r="AH22" s="9">
        <f t="shared" si="10"/>
        <v>87520</v>
      </c>
      <c r="AI22" s="9">
        <v>87520</v>
      </c>
      <c r="AJ22" s="9">
        <v>0</v>
      </c>
      <c r="AK22" s="20">
        <f t="shared" si="11"/>
        <v>87520</v>
      </c>
    </row>
    <row r="23" spans="1:37">
      <c r="A23" s="19" t="s">
        <v>47</v>
      </c>
      <c r="B23" s="9">
        <v>38015</v>
      </c>
      <c r="C23" s="9">
        <v>0</v>
      </c>
      <c r="D23" s="9">
        <f t="shared" si="1"/>
        <v>38015</v>
      </c>
      <c r="E23" s="9">
        <v>38015</v>
      </c>
      <c r="F23" s="9">
        <v>0</v>
      </c>
      <c r="G23" s="9">
        <f t="shared" si="2"/>
        <v>38015</v>
      </c>
      <c r="H23" s="9">
        <v>38015</v>
      </c>
      <c r="I23" s="9">
        <v>0</v>
      </c>
      <c r="J23" s="9">
        <f t="shared" si="3"/>
        <v>38015</v>
      </c>
      <c r="K23" s="9">
        <v>38015</v>
      </c>
      <c r="L23" s="9">
        <v>0</v>
      </c>
      <c r="M23" s="9">
        <f t="shared" si="0"/>
        <v>38015</v>
      </c>
      <c r="N23" s="9">
        <v>38015</v>
      </c>
      <c r="O23" s="9">
        <v>0</v>
      </c>
      <c r="P23" s="9">
        <f t="shared" si="4"/>
        <v>38015</v>
      </c>
      <c r="Q23" s="9">
        <v>38015</v>
      </c>
      <c r="R23" s="9">
        <v>0</v>
      </c>
      <c r="S23" s="9">
        <f t="shared" si="5"/>
        <v>38015</v>
      </c>
      <c r="T23" s="9">
        <v>38015</v>
      </c>
      <c r="U23" s="9">
        <v>0</v>
      </c>
      <c r="V23" s="9">
        <f t="shared" si="6"/>
        <v>38015</v>
      </c>
      <c r="W23" s="9">
        <v>40633</v>
      </c>
      <c r="X23" s="9">
        <v>0</v>
      </c>
      <c r="Y23" s="9">
        <f t="shared" si="7"/>
        <v>40633</v>
      </c>
      <c r="Z23" s="9">
        <v>40633</v>
      </c>
      <c r="AA23" s="9">
        <v>0</v>
      </c>
      <c r="AB23" s="9">
        <f t="shared" si="8"/>
        <v>40633</v>
      </c>
      <c r="AC23" s="9">
        <v>40633</v>
      </c>
      <c r="AD23" s="9">
        <v>0</v>
      </c>
      <c r="AE23" s="9">
        <f t="shared" si="9"/>
        <v>40633</v>
      </c>
      <c r="AF23" s="9">
        <v>40633</v>
      </c>
      <c r="AG23" s="9"/>
      <c r="AH23" s="9">
        <f t="shared" si="10"/>
        <v>40633</v>
      </c>
      <c r="AI23" s="9">
        <v>40633</v>
      </c>
      <c r="AJ23" s="9">
        <v>1879365</v>
      </c>
      <c r="AK23" s="20">
        <f t="shared" si="11"/>
        <v>-1838732</v>
      </c>
    </row>
    <row r="24" spans="1:37" ht="15.75" thickBot="1">
      <c r="A24" s="21" t="s">
        <v>90</v>
      </c>
      <c r="B24" s="23">
        <v>0</v>
      </c>
      <c r="C24" s="23">
        <v>0</v>
      </c>
      <c r="D24" s="23">
        <f t="shared" si="1"/>
        <v>0</v>
      </c>
      <c r="E24" s="23">
        <v>0</v>
      </c>
      <c r="F24" s="23">
        <v>0</v>
      </c>
      <c r="G24" s="23">
        <f t="shared" si="2"/>
        <v>0</v>
      </c>
      <c r="H24" s="23">
        <v>0</v>
      </c>
      <c r="I24" s="23">
        <v>0</v>
      </c>
      <c r="J24" s="23">
        <f t="shared" si="3"/>
        <v>0</v>
      </c>
      <c r="K24" s="23">
        <v>0</v>
      </c>
      <c r="L24" s="23">
        <v>0</v>
      </c>
      <c r="M24" s="23">
        <f t="shared" si="0"/>
        <v>0</v>
      </c>
      <c r="N24" s="23">
        <v>0</v>
      </c>
      <c r="O24" s="23">
        <v>0</v>
      </c>
      <c r="P24" s="23">
        <f t="shared" si="4"/>
        <v>0</v>
      </c>
      <c r="Q24" s="23">
        <v>0</v>
      </c>
      <c r="R24" s="23">
        <v>0</v>
      </c>
      <c r="S24" s="23">
        <f t="shared" si="5"/>
        <v>0</v>
      </c>
      <c r="T24" s="23">
        <v>0</v>
      </c>
      <c r="U24" s="23">
        <v>0</v>
      </c>
      <c r="V24" s="23">
        <f t="shared" si="6"/>
        <v>0</v>
      </c>
      <c r="W24" s="23">
        <v>0</v>
      </c>
      <c r="X24" s="23">
        <v>0</v>
      </c>
      <c r="Y24" s="23">
        <f t="shared" si="7"/>
        <v>0</v>
      </c>
      <c r="Z24" s="23">
        <v>0</v>
      </c>
      <c r="AA24" s="23">
        <v>0</v>
      </c>
      <c r="AB24" s="23">
        <f t="shared" si="8"/>
        <v>0</v>
      </c>
      <c r="AC24" s="23">
        <v>3906</v>
      </c>
      <c r="AD24" s="23">
        <v>0</v>
      </c>
      <c r="AE24" s="23">
        <f t="shared" si="9"/>
        <v>3906</v>
      </c>
      <c r="AF24" s="23">
        <v>105455</v>
      </c>
      <c r="AG24" s="23">
        <v>3906</v>
      </c>
      <c r="AH24" s="23">
        <f t="shared" si="10"/>
        <v>101549</v>
      </c>
      <c r="AI24" s="23">
        <v>117172</v>
      </c>
      <c r="AJ24" s="23">
        <v>210910</v>
      </c>
      <c r="AK24" s="24">
        <f t="shared" si="11"/>
        <v>-93738</v>
      </c>
    </row>
    <row r="25" spans="1:37">
      <c r="A25" s="7"/>
    </row>
    <row r="26" spans="1:37" ht="15.75" thickBot="1">
      <c r="A26" s="7"/>
      <c r="L26" s="4"/>
      <c r="M26" s="3"/>
      <c r="R26" s="4"/>
      <c r="S26" s="3"/>
      <c r="T26" s="4"/>
      <c r="U26" s="3"/>
      <c r="AE26" s="4"/>
      <c r="AF26" s="3"/>
    </row>
    <row r="27" spans="1:37" ht="25.5" customHeight="1">
      <c r="A27" s="61" t="s">
        <v>1</v>
      </c>
      <c r="B27" s="67" t="s">
        <v>37</v>
      </c>
      <c r="C27" s="65" t="s">
        <v>48</v>
      </c>
      <c r="D27" s="65" t="s">
        <v>49</v>
      </c>
      <c r="E27" s="67" t="s">
        <v>50</v>
      </c>
      <c r="S27" s="4"/>
      <c r="T27" s="3"/>
      <c r="U27" s="4"/>
      <c r="V27" s="3"/>
      <c r="AB27" s="4"/>
      <c r="AC27" s="3"/>
      <c r="AF27" s="4"/>
      <c r="AG27" s="3"/>
    </row>
    <row r="28" spans="1:37" ht="25.5" customHeight="1" thickBot="1">
      <c r="A28" s="62"/>
      <c r="B28" s="68"/>
      <c r="C28" s="66"/>
      <c r="D28" s="66"/>
      <c r="E28" s="68"/>
      <c r="S28" s="4"/>
      <c r="T28" s="3"/>
      <c r="U28" s="4"/>
      <c r="V28" s="3"/>
      <c r="AB28" s="4"/>
      <c r="AC28" s="3"/>
      <c r="AF28" s="4"/>
      <c r="AG28" s="3"/>
    </row>
    <row r="29" spans="1:37">
      <c r="A29" s="15" t="s">
        <v>19</v>
      </c>
      <c r="B29" s="32">
        <v>7265173</v>
      </c>
      <c r="C29" s="33">
        <f t="shared" ref="C29:C47" si="12">B6+E6+H6+K6+N6+Q6+T6+W6+Z6+AC6+AF6+AI6</f>
        <v>3633072</v>
      </c>
      <c r="D29" s="33">
        <f t="shared" ref="D29:D47" si="13">C6+F6+I6+L6+O6+R6+U6+X6+AA6+AD6+AG6+AJ6</f>
        <v>0</v>
      </c>
      <c r="E29" s="34">
        <f>B29+C29-D29</f>
        <v>10898245</v>
      </c>
      <c r="F29" s="52"/>
      <c r="G29" s="1"/>
      <c r="H29" s="7"/>
      <c r="L29" s="1"/>
      <c r="M29" s="29"/>
      <c r="O29" s="30"/>
      <c r="S29" s="4"/>
      <c r="T29" s="3"/>
      <c r="U29" s="4"/>
      <c r="V29" s="3"/>
      <c r="AB29" s="4"/>
      <c r="AC29" s="3"/>
      <c r="AF29" s="4"/>
      <c r="AG29" s="3"/>
    </row>
    <row r="30" spans="1:37">
      <c r="A30" s="19" t="s">
        <v>40</v>
      </c>
      <c r="B30" s="53">
        <v>245438</v>
      </c>
      <c r="C30" s="27">
        <f t="shared" si="12"/>
        <v>2377444</v>
      </c>
      <c r="D30" s="27">
        <f t="shared" si="13"/>
        <v>245438</v>
      </c>
      <c r="E30" s="35">
        <f>B30+C30-D30</f>
        <v>2377444</v>
      </c>
      <c r="F30" s="52"/>
      <c r="G30" s="1"/>
      <c r="H30" s="7"/>
      <c r="L30" s="1"/>
      <c r="M30" s="1"/>
      <c r="O30" s="30"/>
      <c r="S30" s="4"/>
      <c r="T30" s="3"/>
      <c r="U30" s="4"/>
      <c r="V30" s="3"/>
      <c r="AB30" s="4"/>
      <c r="AC30" s="3"/>
      <c r="AF30" s="4"/>
      <c r="AG30" s="3"/>
    </row>
    <row r="31" spans="1:37">
      <c r="A31" s="19" t="s">
        <v>84</v>
      </c>
      <c r="B31" s="53">
        <v>832040</v>
      </c>
      <c r="C31" s="27">
        <f t="shared" si="12"/>
        <v>3396967</v>
      </c>
      <c r="D31" s="27">
        <f t="shared" si="13"/>
        <v>1493057</v>
      </c>
      <c r="E31" s="35">
        <f t="shared" ref="E31:E47" si="14">B31+C31-D31</f>
        <v>2735950</v>
      </c>
      <c r="F31" s="52"/>
      <c r="G31" s="1"/>
      <c r="H31" s="7"/>
      <c r="L31" s="1"/>
      <c r="M31" s="1"/>
      <c r="O31" s="30"/>
      <c r="S31" s="4"/>
      <c r="T31" s="3"/>
      <c r="U31" s="4"/>
      <c r="V31" s="3"/>
      <c r="AB31" s="4"/>
      <c r="AC31" s="3"/>
      <c r="AF31" s="4"/>
      <c r="AG31" s="3"/>
    </row>
    <row r="32" spans="1:37">
      <c r="A32" s="19" t="s">
        <v>67</v>
      </c>
      <c r="B32" s="53">
        <v>0</v>
      </c>
      <c r="C32" s="27">
        <f t="shared" si="12"/>
        <v>288000</v>
      </c>
      <c r="D32" s="27">
        <f t="shared" si="13"/>
        <v>0</v>
      </c>
      <c r="E32" s="35">
        <f t="shared" ref="E32" si="15">B32+C32-D32</f>
        <v>288000</v>
      </c>
      <c r="F32" s="52"/>
      <c r="G32" s="6"/>
      <c r="H32" s="7"/>
      <c r="L32" s="6"/>
      <c r="M32" s="1"/>
      <c r="O32" s="30"/>
      <c r="S32" s="4"/>
      <c r="T32" s="3"/>
      <c r="U32" s="4"/>
      <c r="V32" s="3"/>
      <c r="AB32" s="4"/>
      <c r="AC32" s="3"/>
      <c r="AF32" s="4"/>
      <c r="AG32" s="3"/>
    </row>
    <row r="33" spans="1:33">
      <c r="A33" s="19" t="s">
        <v>21</v>
      </c>
      <c r="B33" s="25">
        <v>386941</v>
      </c>
      <c r="C33" s="27">
        <f t="shared" si="12"/>
        <v>0</v>
      </c>
      <c r="D33" s="27">
        <f t="shared" si="13"/>
        <v>0</v>
      </c>
      <c r="E33" s="35">
        <f t="shared" si="14"/>
        <v>386941</v>
      </c>
      <c r="F33" s="52"/>
      <c r="G33" s="1"/>
      <c r="H33" s="7"/>
      <c r="L33" s="1"/>
      <c r="M33" s="29"/>
      <c r="O33" s="30"/>
      <c r="S33" s="4"/>
      <c r="T33" s="3"/>
      <c r="U33" s="4"/>
      <c r="V33" s="3"/>
      <c r="AB33" s="4"/>
      <c r="AC33" s="3"/>
      <c r="AF33" s="4"/>
      <c r="AG33" s="3"/>
    </row>
    <row r="34" spans="1:33">
      <c r="A34" s="19" t="s">
        <v>22</v>
      </c>
      <c r="B34" s="25">
        <v>476894</v>
      </c>
      <c r="C34" s="27">
        <f t="shared" si="12"/>
        <v>228444</v>
      </c>
      <c r="D34" s="27">
        <f t="shared" si="13"/>
        <v>0</v>
      </c>
      <c r="E34" s="35">
        <f t="shared" si="14"/>
        <v>705338</v>
      </c>
      <c r="F34" s="52"/>
      <c r="G34" s="1"/>
      <c r="H34" s="7"/>
      <c r="L34" s="1"/>
      <c r="M34" s="29"/>
      <c r="O34" s="30"/>
      <c r="S34" s="4"/>
      <c r="T34" s="3"/>
      <c r="U34" s="4"/>
      <c r="V34" s="3"/>
      <c r="AB34" s="4"/>
      <c r="AC34" s="3"/>
      <c r="AF34" s="4"/>
      <c r="AG34" s="3"/>
    </row>
    <row r="35" spans="1:33">
      <c r="A35" s="19" t="s">
        <v>23</v>
      </c>
      <c r="B35" s="25">
        <v>95676</v>
      </c>
      <c r="C35" s="27">
        <f t="shared" si="12"/>
        <v>65676</v>
      </c>
      <c r="D35" s="27">
        <f t="shared" si="13"/>
        <v>27703</v>
      </c>
      <c r="E35" s="35">
        <f t="shared" si="14"/>
        <v>133649</v>
      </c>
      <c r="F35" s="52"/>
      <c r="G35" s="1"/>
      <c r="H35" s="7"/>
      <c r="L35" s="1"/>
      <c r="M35" s="29"/>
      <c r="O35" s="30"/>
      <c r="S35" s="4"/>
      <c r="T35" s="3"/>
      <c r="U35" s="4"/>
      <c r="V35" s="3"/>
      <c r="AB35" s="4"/>
      <c r="AC35" s="3"/>
      <c r="AF35" s="4"/>
      <c r="AG35" s="3"/>
    </row>
    <row r="36" spans="1:33">
      <c r="A36" s="19" t="s">
        <v>85</v>
      </c>
      <c r="B36" s="25">
        <v>4624777</v>
      </c>
      <c r="C36" s="27">
        <f t="shared" si="12"/>
        <v>2897220</v>
      </c>
      <c r="D36" s="27">
        <f t="shared" si="13"/>
        <v>0</v>
      </c>
      <c r="E36" s="35">
        <f t="shared" si="14"/>
        <v>7521997</v>
      </c>
      <c r="F36" s="52"/>
      <c r="G36" s="1"/>
      <c r="H36" s="7"/>
      <c r="L36" s="1"/>
      <c r="M36" s="29"/>
      <c r="O36" s="30"/>
      <c r="S36" s="4"/>
      <c r="T36" s="3"/>
      <c r="U36" s="4"/>
      <c r="V36" s="3"/>
      <c r="AB36" s="4"/>
      <c r="AC36" s="3"/>
      <c r="AF36" s="4"/>
      <c r="AG36" s="3"/>
    </row>
    <row r="37" spans="1:33">
      <c r="A37" s="19" t="s">
        <v>25</v>
      </c>
      <c r="B37" s="25">
        <v>162621</v>
      </c>
      <c r="C37" s="27">
        <f t="shared" si="12"/>
        <v>75162</v>
      </c>
      <c r="D37" s="27">
        <f t="shared" si="13"/>
        <v>75726</v>
      </c>
      <c r="E37" s="35">
        <f t="shared" si="14"/>
        <v>162057</v>
      </c>
      <c r="F37" s="52"/>
      <c r="G37" s="1"/>
      <c r="H37" s="7"/>
      <c r="L37" s="6"/>
      <c r="M37" s="29"/>
      <c r="O37" s="30"/>
      <c r="U37" s="4"/>
      <c r="V37" s="3"/>
      <c r="AB37" s="4"/>
      <c r="AC37" s="3"/>
    </row>
    <row r="38" spans="1:33">
      <c r="A38" s="19" t="s">
        <v>26</v>
      </c>
      <c r="B38" s="25">
        <v>9572917</v>
      </c>
      <c r="C38" s="27">
        <f t="shared" si="12"/>
        <v>2033333</v>
      </c>
      <c r="D38" s="27">
        <f t="shared" si="13"/>
        <v>2033333</v>
      </c>
      <c r="E38" s="35">
        <f t="shared" si="14"/>
        <v>9572917</v>
      </c>
      <c r="F38" s="52"/>
      <c r="G38" s="1"/>
      <c r="H38" s="7"/>
      <c r="L38" s="6"/>
      <c r="M38" s="5"/>
      <c r="O38" s="30"/>
      <c r="AA38" s="4"/>
      <c r="AB38" s="3"/>
    </row>
    <row r="39" spans="1:33">
      <c r="A39" s="19" t="s">
        <v>86</v>
      </c>
      <c r="B39" s="25">
        <v>1906234</v>
      </c>
      <c r="C39" s="27">
        <f t="shared" si="12"/>
        <v>335500</v>
      </c>
      <c r="D39" s="27">
        <f t="shared" si="13"/>
        <v>335500</v>
      </c>
      <c r="E39" s="35">
        <f t="shared" si="14"/>
        <v>1906234</v>
      </c>
      <c r="F39" s="52"/>
      <c r="G39" s="1"/>
      <c r="H39" s="7"/>
      <c r="L39" s="6"/>
      <c r="M39" s="5"/>
      <c r="O39" s="30"/>
    </row>
    <row r="40" spans="1:33">
      <c r="A40" s="19" t="s">
        <v>87</v>
      </c>
      <c r="B40" s="25">
        <v>2054756</v>
      </c>
      <c r="C40" s="27">
        <f t="shared" si="12"/>
        <v>495963</v>
      </c>
      <c r="D40" s="27">
        <f t="shared" si="13"/>
        <v>495963</v>
      </c>
      <c r="E40" s="35">
        <f t="shared" si="14"/>
        <v>2054756</v>
      </c>
      <c r="F40" s="52"/>
      <c r="G40" s="1"/>
      <c r="H40" s="7"/>
      <c r="L40" s="6"/>
      <c r="M40" s="5"/>
      <c r="O40" s="30"/>
    </row>
    <row r="41" spans="1:33">
      <c r="A41" s="19" t="s">
        <v>88</v>
      </c>
      <c r="B41" s="25">
        <v>-2375</v>
      </c>
      <c r="C41" s="27">
        <f t="shared" si="12"/>
        <v>81334</v>
      </c>
      <c r="D41" s="27">
        <f t="shared" si="13"/>
        <v>78959</v>
      </c>
      <c r="E41" s="35">
        <f t="shared" si="14"/>
        <v>0</v>
      </c>
      <c r="F41" s="52"/>
      <c r="G41" s="5"/>
      <c r="H41" s="7"/>
      <c r="L41" s="6"/>
      <c r="M41" s="5"/>
      <c r="O41" s="30"/>
    </row>
    <row r="42" spans="1:33">
      <c r="A42" s="19" t="s">
        <v>62</v>
      </c>
      <c r="B42" s="25">
        <v>0</v>
      </c>
      <c r="C42" s="27">
        <f t="shared" si="12"/>
        <v>124000</v>
      </c>
      <c r="D42" s="27">
        <f t="shared" si="13"/>
        <v>0</v>
      </c>
      <c r="E42" s="35">
        <f t="shared" si="14"/>
        <v>124000</v>
      </c>
      <c r="F42" s="52"/>
      <c r="G42" s="6"/>
      <c r="H42" s="7"/>
      <c r="L42" s="1"/>
      <c r="M42" s="1"/>
      <c r="O42" s="30"/>
    </row>
    <row r="43" spans="1:33">
      <c r="A43" s="19" t="s">
        <v>89</v>
      </c>
      <c r="B43" s="25">
        <v>-368858</v>
      </c>
      <c r="C43" s="27">
        <f t="shared" si="12"/>
        <v>0</v>
      </c>
      <c r="D43" s="27">
        <f t="shared" si="13"/>
        <v>0</v>
      </c>
      <c r="E43" s="35">
        <f t="shared" si="14"/>
        <v>-368858</v>
      </c>
      <c r="F43" s="52"/>
      <c r="G43" s="5"/>
      <c r="H43" s="7"/>
      <c r="L43" s="1"/>
      <c r="M43" s="1"/>
      <c r="O43" s="30"/>
    </row>
    <row r="44" spans="1:33">
      <c r="A44" s="19" t="s">
        <v>91</v>
      </c>
      <c r="B44" s="25">
        <v>2132006</v>
      </c>
      <c r="C44" s="27">
        <f t="shared" si="12"/>
        <v>245438</v>
      </c>
      <c r="D44" s="27">
        <f t="shared" si="13"/>
        <v>2377444</v>
      </c>
      <c r="E44" s="35">
        <f t="shared" si="14"/>
        <v>0</v>
      </c>
      <c r="F44" s="52"/>
      <c r="G44" s="1"/>
      <c r="H44" s="7"/>
      <c r="L44" s="1"/>
      <c r="M44" s="29"/>
      <c r="O44" s="30"/>
    </row>
    <row r="45" spans="1:33">
      <c r="A45" s="19" t="s">
        <v>46</v>
      </c>
      <c r="B45" s="25">
        <v>2763266</v>
      </c>
      <c r="C45" s="27">
        <f t="shared" si="12"/>
        <v>1023787</v>
      </c>
      <c r="D45" s="27">
        <f t="shared" si="13"/>
        <v>0</v>
      </c>
      <c r="E45" s="35">
        <f t="shared" si="14"/>
        <v>3787053</v>
      </c>
      <c r="F45" s="52"/>
      <c r="G45" s="1"/>
      <c r="H45" s="7"/>
      <c r="L45" s="6"/>
      <c r="M45" s="5"/>
      <c r="O45" s="30"/>
    </row>
    <row r="46" spans="1:33">
      <c r="A46" s="28" t="s">
        <v>92</v>
      </c>
      <c r="B46" s="25">
        <v>1410095</v>
      </c>
      <c r="C46" s="27">
        <f t="shared" si="12"/>
        <v>469270</v>
      </c>
      <c r="D46" s="27">
        <f t="shared" si="13"/>
        <v>1879365</v>
      </c>
      <c r="E46" s="35">
        <f t="shared" si="14"/>
        <v>0</v>
      </c>
      <c r="F46" s="52"/>
      <c r="G46" s="1"/>
      <c r="H46" s="7"/>
    </row>
    <row r="47" spans="1:33" ht="15.75" thickBot="1">
      <c r="A47" s="21" t="s">
        <v>90</v>
      </c>
      <c r="B47" s="36">
        <v>74232</v>
      </c>
      <c r="C47" s="37">
        <f t="shared" si="12"/>
        <v>226533</v>
      </c>
      <c r="D47" s="37">
        <f t="shared" si="13"/>
        <v>214816</v>
      </c>
      <c r="E47" s="38">
        <f t="shared" si="14"/>
        <v>85949</v>
      </c>
      <c r="F47" s="52"/>
      <c r="G47" s="1"/>
      <c r="H47" s="7"/>
    </row>
  </sheetData>
  <mergeCells count="19">
    <mergeCell ref="B3:AK3"/>
    <mergeCell ref="A4:A5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27:A28"/>
    <mergeCell ref="B27:B28"/>
    <mergeCell ref="C27:C28"/>
    <mergeCell ref="D27:D28"/>
    <mergeCell ref="E27:E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57ACE-3F3E-40E1-974C-D90B7F6AF84C}">
  <dimension ref="A2:AK48"/>
  <sheetViews>
    <sheetView workbookViewId="0">
      <pane xSplit="1" topLeftCell="B1" activePane="topRight" state="frozen"/>
      <selection pane="topRight" activeCell="E29" sqref="E29"/>
    </sheetView>
  </sheetViews>
  <sheetFormatPr defaultColWidth="11.42578125" defaultRowHeight="15"/>
  <cols>
    <col min="1" max="1" width="55.5703125" customWidth="1"/>
    <col min="2" max="2" width="14.28515625" bestFit="1" customWidth="1"/>
    <col min="3" max="3" width="16.140625" customWidth="1"/>
    <col min="4" max="4" width="14.28515625" bestFit="1" customWidth="1"/>
    <col min="5" max="5" width="16" bestFit="1" customWidth="1"/>
    <col min="7" max="7" width="14.5703125" bestFit="1" customWidth="1"/>
    <col min="8" max="8" width="53.7109375" bestFit="1" customWidth="1"/>
    <col min="9" max="9" width="15.7109375" customWidth="1"/>
    <col min="11" max="11" width="13.42578125" bestFit="1" customWidth="1"/>
    <col min="13" max="13" width="15" bestFit="1" customWidth="1"/>
    <col min="23" max="25" width="11.140625" customWidth="1"/>
  </cols>
  <sheetData>
    <row r="2" spans="1:37" ht="15.75" thickBot="1">
      <c r="D2" s="13"/>
      <c r="E2" s="13"/>
      <c r="F2" s="13"/>
    </row>
    <row r="3" spans="1:37" ht="34.5" thickBot="1">
      <c r="B3" s="69" t="s">
        <v>94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1"/>
    </row>
    <row r="4" spans="1:37" ht="15.75" thickBot="1">
      <c r="A4" s="61" t="s">
        <v>1</v>
      </c>
      <c r="B4" s="63" t="s">
        <v>2</v>
      </c>
      <c r="C4" s="63"/>
      <c r="D4" s="64"/>
      <c r="E4" s="72" t="s">
        <v>3</v>
      </c>
      <c r="F4" s="63"/>
      <c r="G4" s="64"/>
      <c r="H4" s="72" t="s">
        <v>4</v>
      </c>
      <c r="I4" s="63"/>
      <c r="J4" s="64"/>
      <c r="K4" s="72" t="s">
        <v>5</v>
      </c>
      <c r="L4" s="63"/>
      <c r="M4" s="64"/>
      <c r="N4" s="72" t="s">
        <v>6</v>
      </c>
      <c r="O4" s="63"/>
      <c r="P4" s="64"/>
      <c r="Q4" s="72" t="s">
        <v>7</v>
      </c>
      <c r="R4" s="63"/>
      <c r="S4" s="64"/>
      <c r="T4" s="72" t="s">
        <v>8</v>
      </c>
      <c r="U4" s="63"/>
      <c r="V4" s="64"/>
      <c r="W4" s="72" t="s">
        <v>9</v>
      </c>
      <c r="X4" s="63"/>
      <c r="Y4" s="64"/>
      <c r="Z4" s="72" t="s">
        <v>10</v>
      </c>
      <c r="AA4" s="63"/>
      <c r="AB4" s="64"/>
      <c r="AC4" s="72" t="s">
        <v>11</v>
      </c>
      <c r="AD4" s="63"/>
      <c r="AE4" s="64"/>
      <c r="AF4" s="63" t="s">
        <v>12</v>
      </c>
      <c r="AG4" s="63"/>
      <c r="AH4" s="63"/>
      <c r="AI4" s="72" t="s">
        <v>13</v>
      </c>
      <c r="AJ4" s="63"/>
      <c r="AK4" s="64"/>
    </row>
    <row r="5" spans="1:37">
      <c r="A5" s="62"/>
      <c r="B5" s="14" t="s">
        <v>14</v>
      </c>
      <c r="C5" s="12" t="s">
        <v>15</v>
      </c>
      <c r="D5" s="12" t="s">
        <v>16</v>
      </c>
      <c r="E5" s="12" t="s">
        <v>14</v>
      </c>
      <c r="F5" s="12" t="s">
        <v>15</v>
      </c>
      <c r="G5" s="12" t="s">
        <v>16</v>
      </c>
      <c r="H5" s="12" t="s">
        <v>14</v>
      </c>
      <c r="I5" s="12" t="s">
        <v>15</v>
      </c>
      <c r="J5" s="12" t="s">
        <v>16</v>
      </c>
      <c r="K5" s="12" t="s">
        <v>14</v>
      </c>
      <c r="L5" s="12" t="s">
        <v>15</v>
      </c>
      <c r="M5" s="12" t="s">
        <v>16</v>
      </c>
      <c r="N5" s="12" t="s">
        <v>14</v>
      </c>
      <c r="O5" s="12" t="s">
        <v>15</v>
      </c>
      <c r="P5" s="12" t="s">
        <v>16</v>
      </c>
      <c r="Q5" s="12" t="s">
        <v>14</v>
      </c>
      <c r="R5" s="12" t="s">
        <v>15</v>
      </c>
      <c r="S5" s="12" t="s">
        <v>16</v>
      </c>
      <c r="T5" s="12" t="s">
        <v>14</v>
      </c>
      <c r="U5" s="12" t="s">
        <v>15</v>
      </c>
      <c r="V5" s="12" t="s">
        <v>16</v>
      </c>
      <c r="W5" s="12" t="s">
        <v>14</v>
      </c>
      <c r="X5" s="12" t="s">
        <v>15</v>
      </c>
      <c r="Y5" s="12" t="s">
        <v>16</v>
      </c>
      <c r="Z5" s="12" t="s">
        <v>14</v>
      </c>
      <c r="AA5" s="12" t="s">
        <v>15</v>
      </c>
      <c r="AB5" s="12" t="s">
        <v>16</v>
      </c>
      <c r="AC5" s="12" t="s">
        <v>14</v>
      </c>
      <c r="AD5" s="12" t="s">
        <v>15</v>
      </c>
      <c r="AE5" s="12" t="s">
        <v>16</v>
      </c>
      <c r="AF5" s="12" t="s">
        <v>14</v>
      </c>
      <c r="AG5" s="12" t="s">
        <v>15</v>
      </c>
      <c r="AH5" s="12" t="s">
        <v>16</v>
      </c>
      <c r="AI5" s="12" t="s">
        <v>14</v>
      </c>
      <c r="AJ5" s="12" t="s">
        <v>15</v>
      </c>
      <c r="AK5" s="12" t="s">
        <v>16</v>
      </c>
    </row>
    <row r="6" spans="1:37">
      <c r="A6" s="54" t="s">
        <v>19</v>
      </c>
      <c r="B6" s="9">
        <v>342478</v>
      </c>
      <c r="C6" s="9">
        <v>0</v>
      </c>
      <c r="D6" s="9">
        <f>B6-C6</f>
        <v>342478</v>
      </c>
      <c r="E6" s="9">
        <v>342478</v>
      </c>
      <c r="F6" s="9">
        <v>0</v>
      </c>
      <c r="G6" s="9">
        <f>E6-F6</f>
        <v>342478</v>
      </c>
      <c r="H6" s="9">
        <v>342478</v>
      </c>
      <c r="I6" s="9">
        <v>0</v>
      </c>
      <c r="J6" s="9">
        <f>H6-I6</f>
        <v>342478</v>
      </c>
      <c r="K6" s="9">
        <v>342478</v>
      </c>
      <c r="L6" s="9">
        <v>0</v>
      </c>
      <c r="M6" s="9">
        <f>K6-L6</f>
        <v>342478</v>
      </c>
      <c r="N6" s="9">
        <v>342478</v>
      </c>
      <c r="O6" s="9">
        <v>0</v>
      </c>
      <c r="P6" s="9">
        <f>N6-O6</f>
        <v>342478</v>
      </c>
      <c r="Q6" s="9">
        <v>342478</v>
      </c>
      <c r="R6" s="9">
        <v>0</v>
      </c>
      <c r="S6" s="9">
        <f>Q6-R6</f>
        <v>342478</v>
      </c>
      <c r="T6" s="9">
        <v>342478</v>
      </c>
      <c r="U6" s="9">
        <v>0</v>
      </c>
      <c r="V6" s="9">
        <f>T6-U6</f>
        <v>342478</v>
      </c>
      <c r="W6" s="9">
        <v>345466</v>
      </c>
      <c r="X6" s="9">
        <v>0</v>
      </c>
      <c r="Y6" s="9">
        <f>W6-X6</f>
        <v>345466</v>
      </c>
      <c r="Z6" s="9">
        <v>345466</v>
      </c>
      <c r="AA6" s="8"/>
      <c r="AB6" s="8">
        <f>Z6-AA6</f>
        <v>345466</v>
      </c>
      <c r="AC6" s="9">
        <v>345466</v>
      </c>
      <c r="AD6" s="8"/>
      <c r="AE6" s="8">
        <f>AC6-AD6</f>
        <v>345466</v>
      </c>
      <c r="AF6" s="9">
        <v>345466</v>
      </c>
      <c r="AG6" s="8">
        <v>0</v>
      </c>
      <c r="AH6" s="8">
        <f>AF6-AG6</f>
        <v>345466</v>
      </c>
      <c r="AI6" s="9">
        <v>345466</v>
      </c>
      <c r="AJ6" s="8">
        <v>0</v>
      </c>
      <c r="AK6" s="8">
        <f>AI6-AJ6</f>
        <v>345466</v>
      </c>
    </row>
    <row r="7" spans="1:37">
      <c r="A7" s="19" t="s">
        <v>40</v>
      </c>
      <c r="B7" s="9">
        <v>0</v>
      </c>
      <c r="C7" s="9">
        <v>0</v>
      </c>
      <c r="D7" s="9">
        <f t="shared" ref="D7:D23" si="0">B7-C7</f>
        <v>0</v>
      </c>
      <c r="E7" s="9">
        <v>0</v>
      </c>
      <c r="F7" s="9">
        <v>0</v>
      </c>
      <c r="G7" s="9">
        <f t="shared" ref="G7:G23" si="1">E7-F7</f>
        <v>0</v>
      </c>
      <c r="H7" s="9">
        <v>0</v>
      </c>
      <c r="I7" s="9">
        <v>0</v>
      </c>
      <c r="J7" s="9">
        <f t="shared" ref="J7:J24" si="2">H7-I7</f>
        <v>0</v>
      </c>
      <c r="K7" s="9">
        <v>0</v>
      </c>
      <c r="L7" s="9">
        <v>0</v>
      </c>
      <c r="M7" s="9">
        <f t="shared" ref="M7:M24" si="3">K7-L7</f>
        <v>0</v>
      </c>
      <c r="N7" s="9">
        <v>0</v>
      </c>
      <c r="O7" s="9">
        <v>0</v>
      </c>
      <c r="P7" s="9">
        <f t="shared" ref="P7:P24" si="4">N7-O7</f>
        <v>0</v>
      </c>
      <c r="Q7" s="9">
        <v>0</v>
      </c>
      <c r="R7" s="9">
        <v>0</v>
      </c>
      <c r="S7" s="9">
        <f t="shared" ref="S7:S24" si="5">Q7-R7</f>
        <v>0</v>
      </c>
      <c r="T7" s="9">
        <v>0</v>
      </c>
      <c r="U7" s="9">
        <v>0</v>
      </c>
      <c r="V7" s="9">
        <f t="shared" ref="V7:V24" si="6">T7-U7</f>
        <v>0</v>
      </c>
      <c r="W7" s="9">
        <v>0</v>
      </c>
      <c r="X7" s="9">
        <v>0</v>
      </c>
      <c r="Y7" s="9">
        <f t="shared" ref="Y7:Y24" si="7">W7-X7</f>
        <v>0</v>
      </c>
      <c r="Z7" s="9">
        <v>0</v>
      </c>
      <c r="AA7" s="9">
        <v>0</v>
      </c>
      <c r="AB7" s="8">
        <f t="shared" ref="AB7:AB24" si="8">Z7-AA7</f>
        <v>0</v>
      </c>
      <c r="AC7" s="9">
        <v>0</v>
      </c>
      <c r="AD7" s="9">
        <v>0</v>
      </c>
      <c r="AE7" s="8">
        <f t="shared" ref="AE7:AE24" si="9">AC7-AD7</f>
        <v>0</v>
      </c>
      <c r="AF7" s="9">
        <v>0</v>
      </c>
      <c r="AG7" s="9">
        <v>0</v>
      </c>
      <c r="AH7" s="8">
        <f t="shared" ref="AH7:AH24" si="10">AF7-AG7</f>
        <v>0</v>
      </c>
      <c r="AI7" s="9">
        <v>0</v>
      </c>
      <c r="AJ7" s="9">
        <v>0</v>
      </c>
      <c r="AK7" s="8">
        <f t="shared" ref="AK7:AK24" si="11">AI7-AJ7</f>
        <v>0</v>
      </c>
    </row>
    <row r="8" spans="1:37">
      <c r="A8" s="19" t="s">
        <v>84</v>
      </c>
      <c r="B8" s="9">
        <v>0</v>
      </c>
      <c r="C8" s="9">
        <v>0</v>
      </c>
      <c r="D8" s="9">
        <f t="shared" si="0"/>
        <v>0</v>
      </c>
      <c r="E8" s="9">
        <v>0</v>
      </c>
      <c r="F8" s="9">
        <v>0</v>
      </c>
      <c r="G8" s="9">
        <f t="shared" si="1"/>
        <v>0</v>
      </c>
      <c r="H8" s="9">
        <v>0</v>
      </c>
      <c r="I8" s="9">
        <v>0</v>
      </c>
      <c r="J8" s="9">
        <f t="shared" si="2"/>
        <v>0</v>
      </c>
      <c r="K8" s="9">
        <v>0</v>
      </c>
      <c r="L8" s="9">
        <v>0</v>
      </c>
      <c r="M8" s="9">
        <f t="shared" si="3"/>
        <v>0</v>
      </c>
      <c r="N8" s="9">
        <v>0</v>
      </c>
      <c r="O8" s="9">
        <v>0</v>
      </c>
      <c r="P8" s="9">
        <f t="shared" si="4"/>
        <v>0</v>
      </c>
      <c r="Q8" s="9">
        <v>0</v>
      </c>
      <c r="R8" s="9">
        <v>0</v>
      </c>
      <c r="S8" s="9">
        <f t="shared" si="5"/>
        <v>0</v>
      </c>
      <c r="T8" s="9">
        <v>0</v>
      </c>
      <c r="U8" s="9">
        <v>0</v>
      </c>
      <c r="V8" s="9">
        <f t="shared" si="6"/>
        <v>0</v>
      </c>
      <c r="W8" s="9">
        <v>1522491</v>
      </c>
      <c r="X8" s="9">
        <v>0</v>
      </c>
      <c r="Y8" s="9">
        <f t="shared" si="7"/>
        <v>1522491</v>
      </c>
      <c r="Z8" s="9"/>
      <c r="AA8" s="9">
        <v>0</v>
      </c>
      <c r="AB8" s="8">
        <f t="shared" si="8"/>
        <v>0</v>
      </c>
      <c r="AC8" s="9"/>
      <c r="AD8" s="9">
        <v>0</v>
      </c>
      <c r="AE8" s="8">
        <f t="shared" si="9"/>
        <v>0</v>
      </c>
      <c r="AF8" s="9"/>
      <c r="AG8" s="9">
        <v>0</v>
      </c>
      <c r="AH8" s="8">
        <f t="shared" si="10"/>
        <v>0</v>
      </c>
      <c r="AI8" s="9"/>
      <c r="AJ8" s="9">
        <v>0</v>
      </c>
      <c r="AK8" s="8">
        <f t="shared" si="11"/>
        <v>0</v>
      </c>
    </row>
    <row r="9" spans="1:37">
      <c r="A9" s="54" t="s">
        <v>67</v>
      </c>
      <c r="B9" s="9">
        <v>38667</v>
      </c>
      <c r="C9" s="9">
        <v>0</v>
      </c>
      <c r="D9" s="9">
        <f t="shared" si="0"/>
        <v>38667</v>
      </c>
      <c r="E9" s="9">
        <v>38667</v>
      </c>
      <c r="F9" s="9">
        <v>0</v>
      </c>
      <c r="G9" s="9">
        <f t="shared" si="1"/>
        <v>38667</v>
      </c>
      <c r="H9" s="9">
        <v>38667</v>
      </c>
      <c r="I9" s="9">
        <v>0</v>
      </c>
      <c r="J9" s="9">
        <f t="shared" si="2"/>
        <v>38667</v>
      </c>
      <c r="K9" s="9">
        <v>38667</v>
      </c>
      <c r="L9" s="9">
        <v>0</v>
      </c>
      <c r="M9" s="9">
        <f t="shared" si="3"/>
        <v>38667</v>
      </c>
      <c r="N9" s="9">
        <v>38667</v>
      </c>
      <c r="O9" s="9">
        <v>0</v>
      </c>
      <c r="P9" s="9">
        <f t="shared" si="4"/>
        <v>38667</v>
      </c>
      <c r="Q9" s="9">
        <v>38667</v>
      </c>
      <c r="R9" s="9">
        <v>0</v>
      </c>
      <c r="S9" s="9">
        <f t="shared" si="5"/>
        <v>38667</v>
      </c>
      <c r="T9" s="9">
        <v>38667</v>
      </c>
      <c r="U9" s="9">
        <v>0</v>
      </c>
      <c r="V9" s="9">
        <f t="shared" si="6"/>
        <v>38667</v>
      </c>
      <c r="W9" s="9">
        <v>38667</v>
      </c>
      <c r="X9" s="9">
        <v>0</v>
      </c>
      <c r="Y9" s="9">
        <f t="shared" si="7"/>
        <v>38667</v>
      </c>
      <c r="Z9" s="9">
        <v>38667</v>
      </c>
      <c r="AA9" s="8"/>
      <c r="AB9" s="8">
        <f t="shared" si="8"/>
        <v>38667</v>
      </c>
      <c r="AC9" s="9">
        <v>38667</v>
      </c>
      <c r="AD9" s="8">
        <v>0</v>
      </c>
      <c r="AE9" s="8">
        <f t="shared" si="9"/>
        <v>38667</v>
      </c>
      <c r="AF9" s="9">
        <v>38667</v>
      </c>
      <c r="AG9" s="8">
        <v>0</v>
      </c>
      <c r="AH9" s="8">
        <f t="shared" si="10"/>
        <v>38667</v>
      </c>
      <c r="AI9" s="9">
        <v>38667</v>
      </c>
      <c r="AJ9" s="8">
        <v>0</v>
      </c>
      <c r="AK9" s="8">
        <f t="shared" si="11"/>
        <v>38667</v>
      </c>
    </row>
    <row r="10" spans="1:37">
      <c r="A10" s="19" t="s">
        <v>42</v>
      </c>
      <c r="B10" s="9">
        <v>0</v>
      </c>
      <c r="C10" s="9">
        <v>0</v>
      </c>
      <c r="D10" s="9">
        <f t="shared" si="0"/>
        <v>0</v>
      </c>
      <c r="E10" s="9">
        <v>0</v>
      </c>
      <c r="F10" s="9">
        <v>0</v>
      </c>
      <c r="G10" s="9">
        <f t="shared" si="1"/>
        <v>0</v>
      </c>
      <c r="H10" s="9">
        <v>0</v>
      </c>
      <c r="I10" s="9">
        <v>0</v>
      </c>
      <c r="J10" s="9">
        <f t="shared" si="2"/>
        <v>0</v>
      </c>
      <c r="K10" s="9">
        <v>0</v>
      </c>
      <c r="L10" s="9">
        <v>0</v>
      </c>
      <c r="M10" s="9">
        <f t="shared" si="3"/>
        <v>0</v>
      </c>
      <c r="N10" s="9">
        <v>0</v>
      </c>
      <c r="O10" s="9">
        <v>0</v>
      </c>
      <c r="P10" s="9">
        <f t="shared" si="4"/>
        <v>0</v>
      </c>
      <c r="Q10" s="9">
        <v>0</v>
      </c>
      <c r="R10" s="9">
        <v>0</v>
      </c>
      <c r="S10" s="9">
        <f t="shared" si="5"/>
        <v>0</v>
      </c>
      <c r="T10" s="9">
        <v>0</v>
      </c>
      <c r="U10" s="9">
        <v>0</v>
      </c>
      <c r="V10" s="9">
        <f t="shared" si="6"/>
        <v>0</v>
      </c>
      <c r="W10" s="9">
        <v>0</v>
      </c>
      <c r="X10" s="9">
        <v>0</v>
      </c>
      <c r="Y10" s="9">
        <f t="shared" si="7"/>
        <v>0</v>
      </c>
      <c r="Z10" s="9">
        <v>0</v>
      </c>
      <c r="AA10" s="9">
        <v>0</v>
      </c>
      <c r="AB10" s="8">
        <f t="shared" si="8"/>
        <v>0</v>
      </c>
      <c r="AC10" s="9">
        <v>0</v>
      </c>
      <c r="AD10" s="9">
        <v>0</v>
      </c>
      <c r="AE10" s="8">
        <f t="shared" si="9"/>
        <v>0</v>
      </c>
      <c r="AF10" s="9">
        <v>0</v>
      </c>
      <c r="AG10" s="9">
        <v>0</v>
      </c>
      <c r="AH10" s="8">
        <f t="shared" si="10"/>
        <v>0</v>
      </c>
      <c r="AI10" s="9">
        <v>0</v>
      </c>
      <c r="AJ10" s="9">
        <v>0</v>
      </c>
      <c r="AK10" s="8">
        <f t="shared" si="11"/>
        <v>0</v>
      </c>
    </row>
    <row r="11" spans="1:37">
      <c r="A11" s="55" t="s">
        <v>22</v>
      </c>
      <c r="B11" s="9">
        <v>21535</v>
      </c>
      <c r="C11" s="9">
        <v>0</v>
      </c>
      <c r="D11" s="9">
        <f t="shared" si="0"/>
        <v>21535</v>
      </c>
      <c r="E11" s="9">
        <v>21535</v>
      </c>
      <c r="F11" s="9">
        <v>0</v>
      </c>
      <c r="G11" s="9">
        <f t="shared" si="1"/>
        <v>21535</v>
      </c>
      <c r="H11" s="9">
        <v>21535</v>
      </c>
      <c r="I11" s="9">
        <v>0</v>
      </c>
      <c r="J11" s="9">
        <f t="shared" si="2"/>
        <v>21535</v>
      </c>
      <c r="K11" s="9">
        <v>21535</v>
      </c>
      <c r="L11" s="9">
        <v>0</v>
      </c>
      <c r="M11" s="9">
        <f t="shared" si="3"/>
        <v>21535</v>
      </c>
      <c r="N11" s="9">
        <v>21535</v>
      </c>
      <c r="O11" s="9">
        <v>0</v>
      </c>
      <c r="P11" s="9">
        <f t="shared" si="4"/>
        <v>21535</v>
      </c>
      <c r="Q11" s="9">
        <v>21535</v>
      </c>
      <c r="R11" s="9">
        <v>0</v>
      </c>
      <c r="S11" s="9">
        <f t="shared" si="5"/>
        <v>21535</v>
      </c>
      <c r="T11" s="9">
        <v>21535</v>
      </c>
      <c r="U11" s="9">
        <v>0</v>
      </c>
      <c r="V11" s="9">
        <f t="shared" si="6"/>
        <v>21535</v>
      </c>
      <c r="W11" s="9">
        <v>21535</v>
      </c>
      <c r="X11" s="9">
        <v>0</v>
      </c>
      <c r="Y11" s="9">
        <f t="shared" si="7"/>
        <v>21535</v>
      </c>
      <c r="Z11" s="9">
        <v>21535</v>
      </c>
      <c r="AA11" s="8">
        <v>0</v>
      </c>
      <c r="AB11" s="8">
        <f t="shared" si="8"/>
        <v>21535</v>
      </c>
      <c r="AC11" s="9">
        <v>21535</v>
      </c>
      <c r="AD11" s="8">
        <v>0</v>
      </c>
      <c r="AE11" s="8">
        <f t="shared" si="9"/>
        <v>21535</v>
      </c>
      <c r="AF11" s="9">
        <v>21535</v>
      </c>
      <c r="AG11" s="8">
        <v>0</v>
      </c>
      <c r="AH11" s="8">
        <f t="shared" si="10"/>
        <v>21535</v>
      </c>
      <c r="AI11" s="9">
        <v>21535</v>
      </c>
      <c r="AJ11" s="8">
        <v>0</v>
      </c>
      <c r="AK11" s="8">
        <f t="shared" si="11"/>
        <v>21535</v>
      </c>
    </row>
    <row r="12" spans="1:37">
      <c r="A12" s="55" t="s">
        <v>23</v>
      </c>
      <c r="B12" s="9">
        <v>5873</v>
      </c>
      <c r="C12" s="9">
        <v>0</v>
      </c>
      <c r="D12" s="9">
        <f t="shared" si="0"/>
        <v>5873</v>
      </c>
      <c r="E12" s="9">
        <v>5873</v>
      </c>
      <c r="F12" s="9">
        <v>0</v>
      </c>
      <c r="G12" s="9">
        <f t="shared" si="1"/>
        <v>5873</v>
      </c>
      <c r="H12" s="9">
        <v>5873</v>
      </c>
      <c r="I12" s="9">
        <v>0</v>
      </c>
      <c r="J12" s="9">
        <f t="shared" si="2"/>
        <v>5873</v>
      </c>
      <c r="K12" s="9">
        <v>5873</v>
      </c>
      <c r="L12" s="9">
        <v>0</v>
      </c>
      <c r="M12" s="9">
        <f t="shared" si="3"/>
        <v>5873</v>
      </c>
      <c r="N12" s="9">
        <v>5873</v>
      </c>
      <c r="O12" s="9">
        <v>0</v>
      </c>
      <c r="P12" s="9">
        <f t="shared" si="4"/>
        <v>5873</v>
      </c>
      <c r="Q12" s="9">
        <v>5873</v>
      </c>
      <c r="R12" s="9">
        <v>0</v>
      </c>
      <c r="S12" s="9">
        <f t="shared" si="5"/>
        <v>5873</v>
      </c>
      <c r="T12" s="9">
        <v>5873</v>
      </c>
      <c r="U12" s="9">
        <v>0</v>
      </c>
      <c r="V12" s="9">
        <f t="shared" si="6"/>
        <v>5873</v>
      </c>
      <c r="W12" s="9">
        <v>5873</v>
      </c>
      <c r="X12" s="9">
        <v>0</v>
      </c>
      <c r="Y12" s="9">
        <f t="shared" si="7"/>
        <v>5873</v>
      </c>
      <c r="Z12" s="9">
        <v>5873</v>
      </c>
      <c r="AA12" s="8">
        <v>0</v>
      </c>
      <c r="AB12" s="8">
        <f t="shared" si="8"/>
        <v>5873</v>
      </c>
      <c r="AC12" s="9">
        <v>5873</v>
      </c>
      <c r="AD12" s="8">
        <v>0</v>
      </c>
      <c r="AE12" s="8">
        <f t="shared" si="9"/>
        <v>5873</v>
      </c>
      <c r="AF12" s="9">
        <v>5873</v>
      </c>
      <c r="AG12" s="8">
        <v>0</v>
      </c>
      <c r="AH12" s="8">
        <f t="shared" si="10"/>
        <v>5873</v>
      </c>
      <c r="AI12" s="9">
        <v>5873</v>
      </c>
      <c r="AJ12" s="8">
        <v>0</v>
      </c>
      <c r="AK12" s="8">
        <f t="shared" si="11"/>
        <v>5873</v>
      </c>
    </row>
    <row r="13" spans="1:37">
      <c r="A13" s="55" t="s">
        <v>85</v>
      </c>
      <c r="B13" s="10">
        <v>300560</v>
      </c>
      <c r="C13" s="9">
        <v>0</v>
      </c>
      <c r="D13" s="9">
        <f t="shared" si="0"/>
        <v>300560</v>
      </c>
      <c r="E13" s="10">
        <v>300560</v>
      </c>
      <c r="F13" s="9">
        <v>0</v>
      </c>
      <c r="G13" s="9">
        <f t="shared" si="1"/>
        <v>300560</v>
      </c>
      <c r="H13" s="10">
        <v>300560</v>
      </c>
      <c r="I13" s="9">
        <v>0</v>
      </c>
      <c r="J13" s="9">
        <f t="shared" si="2"/>
        <v>300560</v>
      </c>
      <c r="K13" s="10">
        <v>300560</v>
      </c>
      <c r="L13" s="9">
        <v>0</v>
      </c>
      <c r="M13" s="9">
        <f t="shared" si="3"/>
        <v>300560</v>
      </c>
      <c r="N13" s="10">
        <v>300560</v>
      </c>
      <c r="O13" s="9">
        <v>0</v>
      </c>
      <c r="P13" s="9">
        <f t="shared" si="4"/>
        <v>300560</v>
      </c>
      <c r="Q13" s="10">
        <v>300560</v>
      </c>
      <c r="R13" s="9">
        <v>0</v>
      </c>
      <c r="S13" s="9">
        <f t="shared" si="5"/>
        <v>300560</v>
      </c>
      <c r="T13" s="10">
        <v>300560</v>
      </c>
      <c r="U13" s="9">
        <v>0</v>
      </c>
      <c r="V13" s="9">
        <f t="shared" si="6"/>
        <v>300560</v>
      </c>
      <c r="W13" s="10">
        <v>267213</v>
      </c>
      <c r="X13" s="9">
        <v>0</v>
      </c>
      <c r="Y13" s="9">
        <f t="shared" si="7"/>
        <v>267213</v>
      </c>
      <c r="Z13" s="10">
        <v>267213</v>
      </c>
      <c r="AA13" s="8">
        <v>0</v>
      </c>
      <c r="AB13" s="8">
        <f t="shared" si="8"/>
        <v>267213</v>
      </c>
      <c r="AC13" s="10">
        <v>267213</v>
      </c>
      <c r="AD13" s="8">
        <v>0</v>
      </c>
      <c r="AE13" s="8">
        <f t="shared" si="9"/>
        <v>267213</v>
      </c>
      <c r="AF13" s="10">
        <v>267213</v>
      </c>
      <c r="AG13" s="8">
        <v>0</v>
      </c>
      <c r="AH13" s="8">
        <f t="shared" si="10"/>
        <v>267213</v>
      </c>
      <c r="AI13" s="10">
        <v>267213</v>
      </c>
      <c r="AJ13" s="8">
        <v>0</v>
      </c>
      <c r="AK13" s="8">
        <f t="shared" si="11"/>
        <v>267213</v>
      </c>
    </row>
    <row r="14" spans="1:37">
      <c r="A14" s="19" t="s">
        <v>25</v>
      </c>
      <c r="B14" s="9">
        <v>46431</v>
      </c>
      <c r="C14" s="9">
        <v>0</v>
      </c>
      <c r="D14" s="9">
        <f t="shared" si="0"/>
        <v>46431</v>
      </c>
      <c r="E14" s="9">
        <f>(B14/30)*2</f>
        <v>3095.4</v>
      </c>
      <c r="F14" s="9">
        <v>0</v>
      </c>
      <c r="G14" s="9">
        <f t="shared" si="1"/>
        <v>3095.4</v>
      </c>
      <c r="H14" s="9">
        <v>0</v>
      </c>
      <c r="I14" s="9">
        <v>0</v>
      </c>
      <c r="J14" s="9">
        <f t="shared" si="2"/>
        <v>0</v>
      </c>
      <c r="K14" s="9">
        <v>0</v>
      </c>
      <c r="L14" s="9">
        <v>0</v>
      </c>
      <c r="M14" s="9">
        <f t="shared" si="3"/>
        <v>0</v>
      </c>
      <c r="N14" s="9">
        <v>0</v>
      </c>
      <c r="O14" s="9">
        <v>0</v>
      </c>
      <c r="P14" s="9">
        <f t="shared" si="4"/>
        <v>0</v>
      </c>
      <c r="Q14" s="9">
        <v>0</v>
      </c>
      <c r="R14" s="9">
        <v>0</v>
      </c>
      <c r="S14" s="9">
        <f t="shared" si="5"/>
        <v>0</v>
      </c>
      <c r="T14" s="9">
        <v>0</v>
      </c>
      <c r="U14" s="9">
        <v>0</v>
      </c>
      <c r="V14" s="9">
        <f t="shared" si="6"/>
        <v>0</v>
      </c>
      <c r="W14" s="9">
        <v>0</v>
      </c>
      <c r="X14" s="9">
        <v>0</v>
      </c>
      <c r="Y14" s="9">
        <f t="shared" si="7"/>
        <v>0</v>
      </c>
      <c r="Z14" s="9">
        <v>0</v>
      </c>
      <c r="AA14" s="9">
        <v>0</v>
      </c>
      <c r="AB14" s="8">
        <f t="shared" si="8"/>
        <v>0</v>
      </c>
      <c r="AC14" s="9">
        <v>0</v>
      </c>
      <c r="AD14" s="9">
        <v>0</v>
      </c>
      <c r="AE14" s="8">
        <f t="shared" si="9"/>
        <v>0</v>
      </c>
      <c r="AF14" s="9">
        <v>0</v>
      </c>
      <c r="AG14" s="9">
        <v>0</v>
      </c>
      <c r="AH14" s="8">
        <f t="shared" si="10"/>
        <v>0</v>
      </c>
      <c r="AI14" s="9">
        <v>0</v>
      </c>
      <c r="AJ14" s="9">
        <v>0</v>
      </c>
      <c r="AK14" s="8">
        <f t="shared" si="11"/>
        <v>0</v>
      </c>
    </row>
    <row r="15" spans="1:37">
      <c r="A15" s="19" t="s">
        <v>26</v>
      </c>
      <c r="B15" s="9">
        <v>1160000</v>
      </c>
      <c r="C15" s="9">
        <v>0</v>
      </c>
      <c r="D15" s="9">
        <f t="shared" si="0"/>
        <v>1160000</v>
      </c>
      <c r="E15" s="9">
        <f t="shared" ref="E15:E18" si="12">(B15/30)*2</f>
        <v>77333.333333333328</v>
      </c>
      <c r="F15" s="9">
        <v>0</v>
      </c>
      <c r="G15" s="9">
        <f t="shared" si="1"/>
        <v>77333.333333333328</v>
      </c>
      <c r="H15" s="9">
        <v>0</v>
      </c>
      <c r="I15" s="9">
        <v>0</v>
      </c>
      <c r="J15" s="9">
        <f t="shared" si="2"/>
        <v>0</v>
      </c>
      <c r="K15" s="9">
        <v>0</v>
      </c>
      <c r="L15" s="9">
        <v>0</v>
      </c>
      <c r="M15" s="9">
        <f t="shared" si="3"/>
        <v>0</v>
      </c>
      <c r="N15" s="9">
        <v>0</v>
      </c>
      <c r="O15" s="9">
        <v>0</v>
      </c>
      <c r="P15" s="9">
        <f t="shared" si="4"/>
        <v>0</v>
      </c>
      <c r="Q15" s="9">
        <v>0</v>
      </c>
      <c r="R15" s="9">
        <v>0</v>
      </c>
      <c r="S15" s="9">
        <f t="shared" si="5"/>
        <v>0</v>
      </c>
      <c r="T15" s="9">
        <v>0</v>
      </c>
      <c r="U15" s="9">
        <v>0</v>
      </c>
      <c r="V15" s="9">
        <f t="shared" si="6"/>
        <v>0</v>
      </c>
      <c r="W15" s="9">
        <v>0</v>
      </c>
      <c r="X15" s="9">
        <v>0</v>
      </c>
      <c r="Y15" s="9">
        <f t="shared" si="7"/>
        <v>0</v>
      </c>
      <c r="Z15" s="9">
        <v>0</v>
      </c>
      <c r="AA15" s="9">
        <v>0</v>
      </c>
      <c r="AB15" s="8">
        <f t="shared" si="8"/>
        <v>0</v>
      </c>
      <c r="AC15" s="9">
        <v>0</v>
      </c>
      <c r="AD15" s="9">
        <v>0</v>
      </c>
      <c r="AE15" s="8">
        <f t="shared" si="9"/>
        <v>0</v>
      </c>
      <c r="AF15" s="9">
        <v>0</v>
      </c>
      <c r="AG15" s="9">
        <v>0</v>
      </c>
      <c r="AH15" s="8">
        <f t="shared" si="10"/>
        <v>0</v>
      </c>
      <c r="AI15" s="9">
        <v>0</v>
      </c>
      <c r="AJ15" s="9">
        <v>0</v>
      </c>
      <c r="AK15" s="8">
        <f t="shared" si="11"/>
        <v>0</v>
      </c>
    </row>
    <row r="16" spans="1:37">
      <c r="A16" s="19" t="s">
        <v>86</v>
      </c>
      <c r="B16" s="9">
        <v>191400</v>
      </c>
      <c r="C16" s="9">
        <v>0</v>
      </c>
      <c r="D16" s="9">
        <f t="shared" si="0"/>
        <v>191400</v>
      </c>
      <c r="E16" s="9">
        <f t="shared" si="12"/>
        <v>12760</v>
      </c>
      <c r="F16" s="9">
        <v>0</v>
      </c>
      <c r="G16" s="9">
        <f t="shared" si="1"/>
        <v>12760</v>
      </c>
      <c r="H16" s="9">
        <v>0</v>
      </c>
      <c r="I16" s="9">
        <v>0</v>
      </c>
      <c r="J16" s="9">
        <f t="shared" si="2"/>
        <v>0</v>
      </c>
      <c r="K16" s="9">
        <v>0</v>
      </c>
      <c r="L16" s="9">
        <v>0</v>
      </c>
      <c r="M16" s="9">
        <f t="shared" si="3"/>
        <v>0</v>
      </c>
      <c r="N16" s="9">
        <v>0</v>
      </c>
      <c r="O16" s="9">
        <v>0</v>
      </c>
      <c r="P16" s="9">
        <f t="shared" si="4"/>
        <v>0</v>
      </c>
      <c r="Q16" s="9">
        <v>0</v>
      </c>
      <c r="R16" s="9">
        <v>0</v>
      </c>
      <c r="S16" s="9">
        <f t="shared" si="5"/>
        <v>0</v>
      </c>
      <c r="T16" s="9">
        <v>0</v>
      </c>
      <c r="U16" s="9">
        <v>0</v>
      </c>
      <c r="V16" s="9">
        <f t="shared" si="6"/>
        <v>0</v>
      </c>
      <c r="W16" s="9">
        <v>0</v>
      </c>
      <c r="X16" s="9">
        <v>0</v>
      </c>
      <c r="Y16" s="9">
        <f t="shared" si="7"/>
        <v>0</v>
      </c>
      <c r="Z16" s="9">
        <v>0</v>
      </c>
      <c r="AA16" s="9">
        <v>0</v>
      </c>
      <c r="AB16" s="8">
        <f t="shared" si="8"/>
        <v>0</v>
      </c>
      <c r="AC16" s="9">
        <v>0</v>
      </c>
      <c r="AD16" s="9">
        <v>0</v>
      </c>
      <c r="AE16" s="8">
        <f t="shared" si="9"/>
        <v>0</v>
      </c>
      <c r="AF16" s="9">
        <v>0</v>
      </c>
      <c r="AG16" s="9">
        <v>0</v>
      </c>
      <c r="AH16" s="8">
        <f t="shared" si="10"/>
        <v>0</v>
      </c>
      <c r="AI16" s="9">
        <v>0</v>
      </c>
      <c r="AJ16" s="9">
        <v>0</v>
      </c>
      <c r="AK16" s="8">
        <f t="shared" si="11"/>
        <v>0</v>
      </c>
    </row>
    <row r="17" spans="1:37">
      <c r="A17" s="19" t="s">
        <v>87</v>
      </c>
      <c r="B17" s="9">
        <v>283966</v>
      </c>
      <c r="C17" s="9">
        <v>0</v>
      </c>
      <c r="D17" s="9">
        <f t="shared" si="0"/>
        <v>283966</v>
      </c>
      <c r="E17" s="9">
        <f t="shared" si="12"/>
        <v>18931.066666666666</v>
      </c>
      <c r="F17" s="9">
        <v>0</v>
      </c>
      <c r="G17" s="9">
        <f t="shared" si="1"/>
        <v>18931.066666666666</v>
      </c>
      <c r="H17" s="9">
        <v>0</v>
      </c>
      <c r="I17" s="9">
        <v>0</v>
      </c>
      <c r="J17" s="9">
        <f t="shared" si="2"/>
        <v>0</v>
      </c>
      <c r="K17" s="9">
        <v>0</v>
      </c>
      <c r="L17" s="9">
        <v>0</v>
      </c>
      <c r="M17" s="9">
        <f t="shared" si="3"/>
        <v>0</v>
      </c>
      <c r="N17" s="9">
        <v>0</v>
      </c>
      <c r="O17" s="9">
        <v>0</v>
      </c>
      <c r="P17" s="9">
        <f t="shared" si="4"/>
        <v>0</v>
      </c>
      <c r="Q17" s="9">
        <v>0</v>
      </c>
      <c r="R17" s="9">
        <v>0</v>
      </c>
      <c r="S17" s="9">
        <f t="shared" si="5"/>
        <v>0</v>
      </c>
      <c r="T17" s="9">
        <v>0</v>
      </c>
      <c r="U17" s="9">
        <v>0</v>
      </c>
      <c r="V17" s="9">
        <f t="shared" si="6"/>
        <v>0</v>
      </c>
      <c r="W17" s="9">
        <v>0</v>
      </c>
      <c r="X17" s="9">
        <v>0</v>
      </c>
      <c r="Y17" s="9">
        <f t="shared" si="7"/>
        <v>0</v>
      </c>
      <c r="Z17" s="9">
        <v>0</v>
      </c>
      <c r="AA17" s="9">
        <v>0</v>
      </c>
      <c r="AB17" s="8">
        <f t="shared" si="8"/>
        <v>0</v>
      </c>
      <c r="AC17" s="9">
        <v>0</v>
      </c>
      <c r="AD17" s="9">
        <v>0</v>
      </c>
      <c r="AE17" s="8">
        <f t="shared" si="9"/>
        <v>0</v>
      </c>
      <c r="AF17" s="9">
        <v>0</v>
      </c>
      <c r="AG17" s="9">
        <v>0</v>
      </c>
      <c r="AH17" s="8">
        <f t="shared" si="10"/>
        <v>0</v>
      </c>
      <c r="AI17" s="9">
        <v>0</v>
      </c>
      <c r="AJ17" s="9">
        <v>0</v>
      </c>
      <c r="AK17" s="8">
        <f t="shared" si="11"/>
        <v>0</v>
      </c>
    </row>
    <row r="18" spans="1:37">
      <c r="A18" s="19" t="s">
        <v>88</v>
      </c>
      <c r="B18" s="9">
        <v>46400</v>
      </c>
      <c r="C18" s="9">
        <v>0</v>
      </c>
      <c r="D18" s="9">
        <f t="shared" si="0"/>
        <v>46400</v>
      </c>
      <c r="E18" s="9">
        <f t="shared" si="12"/>
        <v>3093.3333333333335</v>
      </c>
      <c r="F18" s="9">
        <v>0</v>
      </c>
      <c r="G18" s="9">
        <f t="shared" si="1"/>
        <v>3093.3333333333335</v>
      </c>
      <c r="H18" s="9">
        <v>0</v>
      </c>
      <c r="I18" s="9">
        <v>0</v>
      </c>
      <c r="J18" s="9">
        <f t="shared" si="2"/>
        <v>0</v>
      </c>
      <c r="K18" s="9">
        <v>0</v>
      </c>
      <c r="L18" s="9">
        <v>0</v>
      </c>
      <c r="M18" s="9">
        <f t="shared" si="3"/>
        <v>0</v>
      </c>
      <c r="N18" s="9">
        <v>0</v>
      </c>
      <c r="O18" s="9">
        <v>0</v>
      </c>
      <c r="P18" s="9">
        <f t="shared" si="4"/>
        <v>0</v>
      </c>
      <c r="Q18" s="9">
        <v>0</v>
      </c>
      <c r="R18" s="9">
        <v>0</v>
      </c>
      <c r="S18" s="9">
        <f t="shared" si="5"/>
        <v>0</v>
      </c>
      <c r="T18" s="9">
        <v>0</v>
      </c>
      <c r="U18" s="9">
        <v>0</v>
      </c>
      <c r="V18" s="9">
        <f t="shared" si="6"/>
        <v>0</v>
      </c>
      <c r="W18" s="9">
        <v>0</v>
      </c>
      <c r="X18" s="9">
        <v>0</v>
      </c>
      <c r="Y18" s="9">
        <f t="shared" si="7"/>
        <v>0</v>
      </c>
      <c r="Z18" s="9">
        <v>0</v>
      </c>
      <c r="AA18" s="9">
        <v>0</v>
      </c>
      <c r="AB18" s="8">
        <f t="shared" si="8"/>
        <v>0</v>
      </c>
      <c r="AC18" s="9">
        <v>0</v>
      </c>
      <c r="AD18" s="9">
        <v>0</v>
      </c>
      <c r="AE18" s="8">
        <f t="shared" si="9"/>
        <v>0</v>
      </c>
      <c r="AF18" s="9">
        <v>0</v>
      </c>
      <c r="AG18" s="9">
        <v>0</v>
      </c>
      <c r="AH18" s="8">
        <f t="shared" si="10"/>
        <v>0</v>
      </c>
      <c r="AI18" s="9">
        <v>0</v>
      </c>
      <c r="AJ18" s="9">
        <v>0</v>
      </c>
      <c r="AK18" s="8">
        <f t="shared" si="11"/>
        <v>0</v>
      </c>
    </row>
    <row r="19" spans="1:37">
      <c r="A19" s="19" t="s">
        <v>62</v>
      </c>
      <c r="B19" s="9">
        <v>0</v>
      </c>
      <c r="C19" s="9">
        <v>0</v>
      </c>
      <c r="D19" s="9">
        <f t="shared" si="0"/>
        <v>0</v>
      </c>
      <c r="E19" s="9">
        <v>0</v>
      </c>
      <c r="F19" s="9">
        <v>0</v>
      </c>
      <c r="G19" s="9">
        <f t="shared" si="1"/>
        <v>0</v>
      </c>
      <c r="H19" s="9">
        <v>0</v>
      </c>
      <c r="I19" s="9">
        <v>0</v>
      </c>
      <c r="J19" s="9">
        <f t="shared" si="2"/>
        <v>0</v>
      </c>
      <c r="K19" s="9">
        <v>0</v>
      </c>
      <c r="L19" s="9">
        <v>0</v>
      </c>
      <c r="M19" s="9">
        <f t="shared" si="3"/>
        <v>0</v>
      </c>
      <c r="N19" s="9">
        <v>0</v>
      </c>
      <c r="O19" s="9">
        <v>0</v>
      </c>
      <c r="P19" s="9">
        <f t="shared" si="4"/>
        <v>0</v>
      </c>
      <c r="Q19" s="9">
        <v>0</v>
      </c>
      <c r="R19" s="9">
        <v>0</v>
      </c>
      <c r="S19" s="9">
        <f t="shared" si="5"/>
        <v>0</v>
      </c>
      <c r="T19" s="9">
        <v>0</v>
      </c>
      <c r="U19" s="9">
        <v>0</v>
      </c>
      <c r="V19" s="9">
        <f t="shared" si="6"/>
        <v>0</v>
      </c>
      <c r="W19" s="9">
        <v>0</v>
      </c>
      <c r="X19" s="9">
        <v>0</v>
      </c>
      <c r="Y19" s="9">
        <f t="shared" si="7"/>
        <v>0</v>
      </c>
      <c r="Z19" s="9">
        <v>0</v>
      </c>
      <c r="AA19" s="9">
        <v>0</v>
      </c>
      <c r="AB19" s="8">
        <f t="shared" si="8"/>
        <v>0</v>
      </c>
      <c r="AC19" s="9">
        <v>0</v>
      </c>
      <c r="AD19" s="9">
        <v>0</v>
      </c>
      <c r="AE19" s="8">
        <f t="shared" si="9"/>
        <v>0</v>
      </c>
      <c r="AF19" s="9">
        <v>0</v>
      </c>
      <c r="AG19" s="9">
        <v>0</v>
      </c>
      <c r="AH19" s="8">
        <f t="shared" si="10"/>
        <v>0</v>
      </c>
      <c r="AI19" s="9">
        <v>0</v>
      </c>
      <c r="AJ19" s="9">
        <v>0</v>
      </c>
      <c r="AK19" s="8">
        <f t="shared" si="11"/>
        <v>0</v>
      </c>
    </row>
    <row r="20" spans="1:37">
      <c r="A20" s="19" t="s">
        <v>89</v>
      </c>
      <c r="B20" s="9">
        <v>0</v>
      </c>
      <c r="C20" s="9">
        <v>0</v>
      </c>
      <c r="D20" s="9">
        <f t="shared" si="0"/>
        <v>0</v>
      </c>
      <c r="E20" s="9">
        <v>0</v>
      </c>
      <c r="F20" s="9">
        <v>0</v>
      </c>
      <c r="G20" s="9">
        <f t="shared" si="1"/>
        <v>0</v>
      </c>
      <c r="H20" s="9">
        <v>0</v>
      </c>
      <c r="I20" s="9">
        <v>0</v>
      </c>
      <c r="J20" s="9">
        <f t="shared" si="2"/>
        <v>0</v>
      </c>
      <c r="K20" s="9">
        <v>368858</v>
      </c>
      <c r="L20" s="9">
        <v>0</v>
      </c>
      <c r="M20" s="9">
        <f t="shared" si="3"/>
        <v>368858</v>
      </c>
      <c r="N20" s="9">
        <v>0</v>
      </c>
      <c r="O20" s="9">
        <v>0</v>
      </c>
      <c r="P20" s="9">
        <f t="shared" si="4"/>
        <v>0</v>
      </c>
      <c r="Q20" s="9">
        <v>0</v>
      </c>
      <c r="R20" s="9">
        <v>0</v>
      </c>
      <c r="S20" s="9">
        <f t="shared" si="5"/>
        <v>0</v>
      </c>
      <c r="T20" s="9">
        <v>0</v>
      </c>
      <c r="U20" s="9">
        <v>0</v>
      </c>
      <c r="V20" s="9">
        <f t="shared" si="6"/>
        <v>0</v>
      </c>
      <c r="W20" s="9">
        <v>0</v>
      </c>
      <c r="X20" s="9">
        <v>0</v>
      </c>
      <c r="Y20" s="9">
        <f t="shared" si="7"/>
        <v>0</v>
      </c>
      <c r="Z20" s="9">
        <v>0</v>
      </c>
      <c r="AA20" s="9">
        <v>0</v>
      </c>
      <c r="AB20" s="8">
        <f t="shared" si="8"/>
        <v>0</v>
      </c>
      <c r="AC20" s="9">
        <v>0</v>
      </c>
      <c r="AD20" s="9">
        <v>0</v>
      </c>
      <c r="AE20" s="8">
        <f t="shared" si="9"/>
        <v>0</v>
      </c>
      <c r="AF20" s="9">
        <v>0</v>
      </c>
      <c r="AG20" s="9">
        <v>0</v>
      </c>
      <c r="AH20" s="8">
        <f t="shared" si="10"/>
        <v>0</v>
      </c>
      <c r="AI20" s="9">
        <v>0</v>
      </c>
      <c r="AJ20" s="9">
        <v>0</v>
      </c>
      <c r="AK20" s="8">
        <f t="shared" si="11"/>
        <v>0</v>
      </c>
    </row>
    <row r="21" spans="1:37">
      <c r="A21" s="19" t="s">
        <v>45</v>
      </c>
      <c r="B21" s="9">
        <v>0</v>
      </c>
      <c r="C21" s="9">
        <v>0</v>
      </c>
      <c r="D21" s="9">
        <f t="shared" si="0"/>
        <v>0</v>
      </c>
      <c r="E21" s="9">
        <v>0</v>
      </c>
      <c r="F21" s="9">
        <v>0</v>
      </c>
      <c r="G21" s="9">
        <f t="shared" si="1"/>
        <v>0</v>
      </c>
      <c r="H21" s="9">
        <v>0</v>
      </c>
      <c r="I21" s="9">
        <v>0</v>
      </c>
      <c r="J21" s="9">
        <f t="shared" si="2"/>
        <v>0</v>
      </c>
      <c r="K21" s="9">
        <v>0</v>
      </c>
      <c r="L21" s="9">
        <v>0</v>
      </c>
      <c r="M21" s="9">
        <f t="shared" si="3"/>
        <v>0</v>
      </c>
      <c r="N21" s="9">
        <v>0</v>
      </c>
      <c r="O21" s="9">
        <v>0</v>
      </c>
      <c r="P21" s="9">
        <f t="shared" si="4"/>
        <v>0</v>
      </c>
      <c r="Q21" s="9">
        <v>0</v>
      </c>
      <c r="R21" s="9">
        <v>0</v>
      </c>
      <c r="S21" s="9">
        <f t="shared" si="5"/>
        <v>0</v>
      </c>
      <c r="T21" s="9">
        <v>0</v>
      </c>
      <c r="U21" s="9">
        <v>0</v>
      </c>
      <c r="V21" s="9">
        <f t="shared" si="6"/>
        <v>0</v>
      </c>
      <c r="W21" s="9">
        <v>0</v>
      </c>
      <c r="X21" s="9">
        <v>0</v>
      </c>
      <c r="Y21" s="9">
        <f t="shared" si="7"/>
        <v>0</v>
      </c>
      <c r="Z21" s="9">
        <v>0</v>
      </c>
      <c r="AA21" s="9">
        <v>0</v>
      </c>
      <c r="AB21" s="8">
        <f t="shared" si="8"/>
        <v>0</v>
      </c>
      <c r="AC21" s="9">
        <v>0</v>
      </c>
      <c r="AD21" s="9">
        <v>0</v>
      </c>
      <c r="AE21" s="8">
        <f t="shared" si="9"/>
        <v>0</v>
      </c>
      <c r="AF21" s="9">
        <v>0</v>
      </c>
      <c r="AG21" s="9">
        <v>0</v>
      </c>
      <c r="AH21" s="8">
        <f t="shared" si="10"/>
        <v>0</v>
      </c>
      <c r="AI21" s="9">
        <v>0</v>
      </c>
      <c r="AJ21" s="9">
        <v>0</v>
      </c>
      <c r="AK21" s="8">
        <f t="shared" si="11"/>
        <v>0</v>
      </c>
    </row>
    <row r="22" spans="1:37">
      <c r="A22" s="19" t="s">
        <v>46</v>
      </c>
      <c r="B22" s="9">
        <v>0</v>
      </c>
      <c r="C22" s="9">
        <v>0</v>
      </c>
      <c r="D22" s="9">
        <f t="shared" si="0"/>
        <v>0</v>
      </c>
      <c r="E22" s="9">
        <v>0</v>
      </c>
      <c r="F22" s="9">
        <v>0</v>
      </c>
      <c r="G22" s="9">
        <f t="shared" si="1"/>
        <v>0</v>
      </c>
      <c r="H22" s="9">
        <v>0</v>
      </c>
      <c r="I22" s="9">
        <v>0</v>
      </c>
      <c r="J22" s="9">
        <f t="shared" si="2"/>
        <v>0</v>
      </c>
      <c r="K22" s="9">
        <v>0</v>
      </c>
      <c r="L22" s="9">
        <v>0</v>
      </c>
      <c r="M22" s="9">
        <f t="shared" si="3"/>
        <v>0</v>
      </c>
      <c r="N22" s="9">
        <v>0</v>
      </c>
      <c r="O22" s="9">
        <v>0</v>
      </c>
      <c r="P22" s="9">
        <f t="shared" si="4"/>
        <v>0</v>
      </c>
      <c r="Q22" s="9">
        <v>0</v>
      </c>
      <c r="R22" s="9">
        <v>0</v>
      </c>
      <c r="S22" s="9">
        <f t="shared" si="5"/>
        <v>0</v>
      </c>
      <c r="T22" s="9">
        <v>0</v>
      </c>
      <c r="U22" s="9">
        <v>0</v>
      </c>
      <c r="V22" s="9">
        <f t="shared" si="6"/>
        <v>0</v>
      </c>
      <c r="W22" s="9">
        <v>0</v>
      </c>
      <c r="X22" s="9">
        <v>0</v>
      </c>
      <c r="Y22" s="9">
        <f t="shared" si="7"/>
        <v>0</v>
      </c>
      <c r="Z22" s="9">
        <v>0</v>
      </c>
      <c r="AA22" s="9">
        <v>0</v>
      </c>
      <c r="AB22" s="8">
        <f t="shared" si="8"/>
        <v>0</v>
      </c>
      <c r="AC22" s="9">
        <v>0</v>
      </c>
      <c r="AD22" s="9">
        <v>0</v>
      </c>
      <c r="AE22" s="8">
        <f t="shared" si="9"/>
        <v>0</v>
      </c>
      <c r="AF22" s="9">
        <v>0</v>
      </c>
      <c r="AG22" s="9">
        <v>0</v>
      </c>
      <c r="AH22" s="8">
        <f t="shared" si="10"/>
        <v>0</v>
      </c>
      <c r="AI22" s="9">
        <v>0</v>
      </c>
      <c r="AJ22" s="9">
        <v>0</v>
      </c>
      <c r="AK22" s="8">
        <f t="shared" si="11"/>
        <v>0</v>
      </c>
    </row>
    <row r="23" spans="1:37">
      <c r="A23" s="19" t="s">
        <v>47</v>
      </c>
      <c r="B23" s="9">
        <v>0</v>
      </c>
      <c r="C23" s="9">
        <v>0</v>
      </c>
      <c r="D23" s="9">
        <f t="shared" si="0"/>
        <v>0</v>
      </c>
      <c r="E23" s="9">
        <v>0</v>
      </c>
      <c r="F23" s="9">
        <v>0</v>
      </c>
      <c r="G23" s="9">
        <f t="shared" si="1"/>
        <v>0</v>
      </c>
      <c r="H23" s="9">
        <v>0</v>
      </c>
      <c r="I23" s="9">
        <v>0</v>
      </c>
      <c r="J23" s="9">
        <f t="shared" si="2"/>
        <v>0</v>
      </c>
      <c r="K23" s="9">
        <v>0</v>
      </c>
      <c r="L23" s="9">
        <v>0</v>
      </c>
      <c r="M23" s="9">
        <f t="shared" si="3"/>
        <v>0</v>
      </c>
      <c r="N23" s="9">
        <v>0</v>
      </c>
      <c r="O23" s="9">
        <v>0</v>
      </c>
      <c r="P23" s="9">
        <f t="shared" si="4"/>
        <v>0</v>
      </c>
      <c r="Q23" s="9">
        <v>0</v>
      </c>
      <c r="R23" s="9">
        <v>0</v>
      </c>
      <c r="S23" s="9">
        <f t="shared" si="5"/>
        <v>0</v>
      </c>
      <c r="T23" s="9">
        <v>0</v>
      </c>
      <c r="U23" s="9">
        <v>0</v>
      </c>
      <c r="V23" s="9">
        <f t="shared" si="6"/>
        <v>0</v>
      </c>
      <c r="W23" s="9">
        <v>0</v>
      </c>
      <c r="X23" s="9">
        <v>0</v>
      </c>
      <c r="Y23" s="9">
        <f t="shared" si="7"/>
        <v>0</v>
      </c>
      <c r="Z23" s="9">
        <v>0</v>
      </c>
      <c r="AA23" s="9">
        <v>0</v>
      </c>
      <c r="AB23" s="8">
        <f t="shared" si="8"/>
        <v>0</v>
      </c>
      <c r="AC23" s="9">
        <v>0</v>
      </c>
      <c r="AD23" s="9">
        <v>0</v>
      </c>
      <c r="AE23" s="8">
        <f t="shared" si="9"/>
        <v>0</v>
      </c>
      <c r="AF23" s="9">
        <v>0</v>
      </c>
      <c r="AG23" s="9">
        <v>0</v>
      </c>
      <c r="AH23" s="8">
        <f t="shared" si="10"/>
        <v>0</v>
      </c>
      <c r="AI23" s="9">
        <v>0</v>
      </c>
      <c r="AJ23" s="9">
        <v>0</v>
      </c>
      <c r="AK23" s="8">
        <f t="shared" si="11"/>
        <v>0</v>
      </c>
    </row>
    <row r="24" spans="1:37" ht="15.75" thickBot="1">
      <c r="A24" s="21" t="s">
        <v>90</v>
      </c>
      <c r="B24" s="9">
        <v>140606</v>
      </c>
      <c r="C24" s="9">
        <v>0</v>
      </c>
      <c r="D24" s="9">
        <f t="shared" ref="D24" si="13">B24-C24</f>
        <v>140606</v>
      </c>
      <c r="E24" s="9">
        <f t="shared" ref="E24" si="14">(B24/30)*2</f>
        <v>9373.7333333333336</v>
      </c>
      <c r="F24" s="9">
        <v>0</v>
      </c>
      <c r="G24" s="9">
        <f t="shared" ref="G24" si="15">E24-F24</f>
        <v>9373.7333333333336</v>
      </c>
      <c r="H24" s="9">
        <v>0</v>
      </c>
      <c r="I24" s="9">
        <v>0</v>
      </c>
      <c r="J24" s="9">
        <f t="shared" si="2"/>
        <v>0</v>
      </c>
      <c r="K24" s="9">
        <v>0</v>
      </c>
      <c r="L24" s="9">
        <v>0</v>
      </c>
      <c r="M24" s="9">
        <f t="shared" si="3"/>
        <v>0</v>
      </c>
      <c r="N24" s="9">
        <v>0</v>
      </c>
      <c r="O24" s="9">
        <v>0</v>
      </c>
      <c r="P24" s="9">
        <f t="shared" si="4"/>
        <v>0</v>
      </c>
      <c r="Q24" s="9">
        <v>0</v>
      </c>
      <c r="R24" s="9">
        <v>0</v>
      </c>
      <c r="S24" s="9">
        <f t="shared" si="5"/>
        <v>0</v>
      </c>
      <c r="T24" s="9">
        <v>0</v>
      </c>
      <c r="U24" s="9">
        <v>0</v>
      </c>
      <c r="V24" s="9">
        <f t="shared" si="6"/>
        <v>0</v>
      </c>
      <c r="W24" s="9">
        <v>0</v>
      </c>
      <c r="X24" s="9">
        <v>0</v>
      </c>
      <c r="Y24" s="9">
        <f t="shared" si="7"/>
        <v>0</v>
      </c>
      <c r="Z24" s="9">
        <v>0</v>
      </c>
      <c r="AA24" s="9">
        <v>0</v>
      </c>
      <c r="AB24" s="8">
        <f t="shared" si="8"/>
        <v>0</v>
      </c>
      <c r="AC24" s="9">
        <v>0</v>
      </c>
      <c r="AD24" s="9">
        <v>0</v>
      </c>
      <c r="AE24" s="8">
        <f t="shared" si="9"/>
        <v>0</v>
      </c>
      <c r="AF24" s="9">
        <v>0</v>
      </c>
      <c r="AG24" s="9">
        <v>0</v>
      </c>
      <c r="AH24" s="8">
        <f t="shared" si="10"/>
        <v>0</v>
      </c>
      <c r="AI24" s="9">
        <v>0</v>
      </c>
      <c r="AJ24" s="9">
        <v>0</v>
      </c>
      <c r="AK24" s="8">
        <f t="shared" si="11"/>
        <v>0</v>
      </c>
    </row>
    <row r="25" spans="1:37">
      <c r="A25" s="7"/>
    </row>
    <row r="26" spans="1:37" ht="15.75" thickBot="1">
      <c r="A26" s="7"/>
      <c r="L26" s="4"/>
      <c r="M26" s="3"/>
      <c r="R26" s="4"/>
      <c r="S26" s="3"/>
      <c r="T26" s="4"/>
      <c r="U26" s="3"/>
      <c r="AE26" s="4"/>
      <c r="AF26" s="3"/>
    </row>
    <row r="27" spans="1:37" ht="25.5" customHeight="1">
      <c r="A27" s="61" t="s">
        <v>1</v>
      </c>
      <c r="B27" s="67" t="s">
        <v>66</v>
      </c>
      <c r="C27" s="65" t="s">
        <v>69</v>
      </c>
      <c r="D27" s="65" t="s">
        <v>70</v>
      </c>
      <c r="E27" s="67" t="s">
        <v>71</v>
      </c>
      <c r="S27" s="4"/>
      <c r="T27" s="3"/>
      <c r="U27" s="4"/>
      <c r="V27" s="3"/>
      <c r="AB27" s="4"/>
      <c r="AC27" s="3"/>
      <c r="AF27" s="4"/>
      <c r="AG27" s="3"/>
    </row>
    <row r="28" spans="1:37" ht="25.5" customHeight="1" thickBot="1">
      <c r="A28" s="62"/>
      <c r="B28" s="68"/>
      <c r="C28" s="66"/>
      <c r="D28" s="66"/>
      <c r="E28" s="68"/>
      <c r="S28" s="4"/>
      <c r="T28" s="3"/>
      <c r="U28" s="4"/>
      <c r="V28" s="3"/>
      <c r="W28" s="7"/>
      <c r="X28" s="29"/>
      <c r="AB28" s="4"/>
      <c r="AC28" s="3"/>
      <c r="AF28" s="4"/>
      <c r="AG28" s="3"/>
    </row>
    <row r="29" spans="1:37">
      <c r="A29" s="15" t="s">
        <v>19</v>
      </c>
      <c r="B29" s="32">
        <v>10898245</v>
      </c>
      <c r="C29" s="33">
        <f t="shared" ref="C29:C47" si="16">B6+E6+H6+K6+N6+Q6+T6+W6+Z6+AC6+AF6+AI6</f>
        <v>4124676</v>
      </c>
      <c r="D29" s="33">
        <f t="shared" ref="D29:D47" si="17">C6+F6+I6+L6+O6+R6+U6+X6+AA6+AD6+AG6+AJ6</f>
        <v>0</v>
      </c>
      <c r="E29" s="34">
        <f>B29+C29-D29</f>
        <v>15022921</v>
      </c>
      <c r="F29" s="52"/>
      <c r="G29" s="1"/>
      <c r="L29" s="1"/>
      <c r="M29" s="29"/>
      <c r="O29" s="30"/>
      <c r="S29" s="4"/>
      <c r="T29" s="3"/>
      <c r="U29" s="4"/>
      <c r="V29" s="3"/>
      <c r="W29" s="7"/>
      <c r="X29" s="29"/>
      <c r="AB29" s="4"/>
      <c r="AC29" s="3"/>
      <c r="AF29" s="4"/>
      <c r="AG29" s="3"/>
    </row>
    <row r="30" spans="1:37">
      <c r="A30" s="19" t="s">
        <v>40</v>
      </c>
      <c r="B30" s="53">
        <v>2377444</v>
      </c>
      <c r="C30" s="27">
        <f t="shared" si="16"/>
        <v>0</v>
      </c>
      <c r="D30" s="27">
        <f t="shared" si="17"/>
        <v>0</v>
      </c>
      <c r="E30" s="35">
        <f>B30+C30-D30</f>
        <v>2377444</v>
      </c>
      <c r="F30" s="52"/>
      <c r="G30" s="1"/>
      <c r="L30" s="1"/>
      <c r="M30" s="1"/>
      <c r="O30" s="30"/>
      <c r="S30" s="4"/>
      <c r="T30" s="3"/>
      <c r="U30" s="4"/>
      <c r="V30" s="3"/>
      <c r="W30" s="7"/>
      <c r="X30" s="29"/>
      <c r="AB30" s="4"/>
      <c r="AC30" s="3"/>
      <c r="AF30" s="4"/>
      <c r="AG30" s="3"/>
    </row>
    <row r="31" spans="1:37">
      <c r="A31" s="19" t="s">
        <v>84</v>
      </c>
      <c r="B31" s="53">
        <v>2735950</v>
      </c>
      <c r="C31" s="27">
        <f t="shared" si="16"/>
        <v>1522491</v>
      </c>
      <c r="D31" s="27">
        <f t="shared" si="17"/>
        <v>0</v>
      </c>
      <c r="E31" s="35">
        <f t="shared" ref="E31:E47" si="18">B31+C31-D31</f>
        <v>4258441</v>
      </c>
      <c r="F31" s="52"/>
      <c r="G31" s="1"/>
      <c r="L31" s="1"/>
      <c r="M31" s="1"/>
      <c r="O31" s="30"/>
      <c r="S31" s="4"/>
      <c r="T31" s="3"/>
      <c r="U31" s="4"/>
      <c r="V31" s="3"/>
      <c r="W31" s="7"/>
      <c r="X31" s="29"/>
      <c r="AB31" s="4"/>
      <c r="AC31" s="3"/>
      <c r="AF31" s="4"/>
      <c r="AG31" s="3"/>
    </row>
    <row r="32" spans="1:37">
      <c r="A32" s="19" t="s">
        <v>67</v>
      </c>
      <c r="B32" s="53">
        <v>288000</v>
      </c>
      <c r="C32" s="27">
        <f t="shared" si="16"/>
        <v>464004</v>
      </c>
      <c r="D32" s="27">
        <f t="shared" si="17"/>
        <v>0</v>
      </c>
      <c r="E32" s="35">
        <f t="shared" si="18"/>
        <v>752004</v>
      </c>
      <c r="F32" s="52"/>
      <c r="G32" s="1"/>
      <c r="L32" s="6"/>
      <c r="M32" s="1"/>
      <c r="O32" s="30"/>
      <c r="S32" s="4"/>
      <c r="T32" s="3"/>
      <c r="U32" s="4"/>
      <c r="V32" s="3"/>
      <c r="W32" s="7"/>
      <c r="X32" s="29"/>
      <c r="AB32" s="4"/>
      <c r="AC32" s="3"/>
      <c r="AF32" s="4"/>
      <c r="AG32" s="3"/>
    </row>
    <row r="33" spans="1:33">
      <c r="A33" s="19" t="s">
        <v>21</v>
      </c>
      <c r="B33" s="25">
        <v>386941</v>
      </c>
      <c r="C33" s="27">
        <f t="shared" si="16"/>
        <v>0</v>
      </c>
      <c r="D33" s="27">
        <f t="shared" si="17"/>
        <v>0</v>
      </c>
      <c r="E33" s="35">
        <f t="shared" si="18"/>
        <v>386941</v>
      </c>
      <c r="F33" s="52"/>
      <c r="G33" s="1"/>
      <c r="L33" s="1"/>
      <c r="M33" s="29"/>
      <c r="O33" s="30"/>
      <c r="S33" s="4"/>
      <c r="T33" s="3"/>
      <c r="U33" s="4"/>
      <c r="V33" s="3"/>
      <c r="W33" s="7"/>
      <c r="X33" s="1"/>
      <c r="AB33" s="4"/>
      <c r="AC33" s="3"/>
      <c r="AF33" s="4"/>
      <c r="AG33" s="3"/>
    </row>
    <row r="34" spans="1:33">
      <c r="A34" s="19" t="s">
        <v>22</v>
      </c>
      <c r="B34" s="25">
        <v>705338</v>
      </c>
      <c r="C34" s="27">
        <f t="shared" si="16"/>
        <v>258420</v>
      </c>
      <c r="D34" s="27">
        <f t="shared" si="17"/>
        <v>0</v>
      </c>
      <c r="E34" s="35">
        <f t="shared" si="18"/>
        <v>963758</v>
      </c>
      <c r="F34" s="52"/>
      <c r="G34" s="1"/>
      <c r="L34" s="1"/>
      <c r="M34" s="29"/>
      <c r="O34" s="30"/>
      <c r="S34" s="4"/>
      <c r="T34" s="3"/>
      <c r="U34" s="4"/>
      <c r="V34" s="3"/>
      <c r="W34" s="7"/>
      <c r="X34" s="1"/>
      <c r="AB34" s="4"/>
      <c r="AC34" s="3"/>
      <c r="AF34" s="4"/>
      <c r="AG34" s="3"/>
    </row>
    <row r="35" spans="1:33">
      <c r="A35" s="19" t="s">
        <v>23</v>
      </c>
      <c r="B35" s="25">
        <v>133649</v>
      </c>
      <c r="C35" s="27">
        <f t="shared" si="16"/>
        <v>70476</v>
      </c>
      <c r="D35" s="27">
        <f t="shared" si="17"/>
        <v>0</v>
      </c>
      <c r="E35" s="35">
        <f t="shared" si="18"/>
        <v>204125</v>
      </c>
      <c r="F35" s="52"/>
      <c r="G35" s="1"/>
      <c r="L35" s="1"/>
      <c r="M35" s="29"/>
      <c r="O35" s="30"/>
      <c r="S35" s="4"/>
      <c r="T35" s="3"/>
      <c r="U35" s="4"/>
      <c r="V35" s="3"/>
      <c r="W35" s="7"/>
      <c r="X35" s="1"/>
      <c r="AB35" s="4"/>
      <c r="AC35" s="3"/>
      <c r="AF35" s="4"/>
      <c r="AG35" s="3"/>
    </row>
    <row r="36" spans="1:33">
      <c r="A36" s="19" t="s">
        <v>85</v>
      </c>
      <c r="B36" s="25">
        <v>7521997</v>
      </c>
      <c r="C36" s="27">
        <f t="shared" si="16"/>
        <v>3439985</v>
      </c>
      <c r="D36" s="27">
        <f t="shared" si="17"/>
        <v>0</v>
      </c>
      <c r="E36" s="35">
        <f t="shared" si="18"/>
        <v>10961982</v>
      </c>
      <c r="F36" s="52"/>
      <c r="G36" s="1"/>
      <c r="L36" s="1"/>
      <c r="M36" s="29"/>
      <c r="O36" s="30"/>
      <c r="S36" s="4"/>
      <c r="T36" s="3"/>
      <c r="U36" s="4"/>
      <c r="V36" s="3"/>
      <c r="W36" s="7"/>
      <c r="X36" s="1"/>
      <c r="AB36" s="4"/>
      <c r="AC36" s="3"/>
      <c r="AF36" s="4"/>
      <c r="AG36" s="3"/>
    </row>
    <row r="37" spans="1:33">
      <c r="A37" s="19" t="s">
        <v>25</v>
      </c>
      <c r="B37" s="25">
        <v>162057</v>
      </c>
      <c r="C37" s="27">
        <f t="shared" si="16"/>
        <v>49526.400000000001</v>
      </c>
      <c r="D37" s="27">
        <f t="shared" si="17"/>
        <v>0</v>
      </c>
      <c r="E37" s="35">
        <f t="shared" si="18"/>
        <v>211583.4</v>
      </c>
      <c r="F37" s="52"/>
      <c r="G37" s="1"/>
      <c r="L37" s="6"/>
      <c r="M37" s="29"/>
      <c r="O37" s="30"/>
      <c r="U37" s="4"/>
      <c r="V37" s="3"/>
      <c r="AB37" s="4"/>
      <c r="AC37" s="3"/>
    </row>
    <row r="38" spans="1:33">
      <c r="A38" s="19" t="s">
        <v>26</v>
      </c>
      <c r="B38" s="25">
        <v>9572917</v>
      </c>
      <c r="C38" s="27">
        <f t="shared" si="16"/>
        <v>1237333.3333333333</v>
      </c>
      <c r="D38" s="27">
        <f t="shared" si="17"/>
        <v>0</v>
      </c>
      <c r="E38" s="35">
        <f t="shared" si="18"/>
        <v>10810250.333333334</v>
      </c>
      <c r="F38" s="52"/>
      <c r="G38" s="1"/>
      <c r="H38" s="7"/>
      <c r="I38" s="1"/>
      <c r="L38" s="6"/>
      <c r="M38" s="5"/>
      <c r="O38" s="30"/>
      <c r="AA38" s="4"/>
      <c r="AB38" s="3"/>
    </row>
    <row r="39" spans="1:33">
      <c r="A39" s="19" t="s">
        <v>86</v>
      </c>
      <c r="B39" s="25">
        <v>1906234</v>
      </c>
      <c r="C39" s="27">
        <f t="shared" si="16"/>
        <v>204160</v>
      </c>
      <c r="D39" s="27">
        <f t="shared" si="17"/>
        <v>0</v>
      </c>
      <c r="E39" s="35">
        <f t="shared" si="18"/>
        <v>2110394</v>
      </c>
      <c r="F39" s="52"/>
      <c r="G39" s="1"/>
      <c r="H39" s="7"/>
      <c r="I39" s="1"/>
      <c r="L39" s="6"/>
      <c r="M39" s="5"/>
      <c r="O39" s="30"/>
    </row>
    <row r="40" spans="1:33">
      <c r="A40" s="19" t="s">
        <v>87</v>
      </c>
      <c r="B40" s="25">
        <v>2054756</v>
      </c>
      <c r="C40" s="27">
        <f t="shared" si="16"/>
        <v>302897.06666666665</v>
      </c>
      <c r="D40" s="27">
        <f t="shared" si="17"/>
        <v>0</v>
      </c>
      <c r="E40" s="35">
        <f t="shared" si="18"/>
        <v>2357653.0666666664</v>
      </c>
      <c r="F40" s="52"/>
      <c r="G40" s="1"/>
      <c r="H40" s="7"/>
      <c r="I40" s="1"/>
      <c r="L40" s="6"/>
      <c r="M40" s="5"/>
      <c r="O40" s="30"/>
    </row>
    <row r="41" spans="1:33">
      <c r="A41" s="19" t="s">
        <v>88</v>
      </c>
      <c r="B41" s="25">
        <v>0</v>
      </c>
      <c r="C41" s="27">
        <f t="shared" si="16"/>
        <v>49493.333333333336</v>
      </c>
      <c r="D41" s="27">
        <f t="shared" si="17"/>
        <v>0</v>
      </c>
      <c r="E41" s="35">
        <f t="shared" si="18"/>
        <v>49493.333333333336</v>
      </c>
      <c r="F41" s="52"/>
      <c r="G41" s="6"/>
      <c r="H41" s="7"/>
      <c r="I41" s="1"/>
      <c r="L41" s="6"/>
      <c r="M41" s="5"/>
      <c r="O41" s="30"/>
    </row>
    <row r="42" spans="1:33">
      <c r="A42" s="19" t="s">
        <v>62</v>
      </c>
      <c r="B42" s="25">
        <v>124000</v>
      </c>
      <c r="C42" s="27">
        <f t="shared" si="16"/>
        <v>0</v>
      </c>
      <c r="D42" s="27">
        <f t="shared" si="17"/>
        <v>0</v>
      </c>
      <c r="E42" s="35">
        <f t="shared" si="18"/>
        <v>124000</v>
      </c>
      <c r="F42" s="52"/>
      <c r="G42" s="1"/>
      <c r="H42" s="7"/>
      <c r="L42" s="1"/>
      <c r="M42" s="1"/>
      <c r="O42" s="30"/>
    </row>
    <row r="43" spans="1:33">
      <c r="A43" s="19" t="s">
        <v>89</v>
      </c>
      <c r="B43" s="25">
        <v>-368858</v>
      </c>
      <c r="C43" s="27">
        <f t="shared" si="16"/>
        <v>368858</v>
      </c>
      <c r="D43" s="27">
        <f t="shared" si="17"/>
        <v>0</v>
      </c>
      <c r="E43" s="35">
        <f t="shared" si="18"/>
        <v>0</v>
      </c>
      <c r="F43" s="52"/>
      <c r="G43" s="5"/>
      <c r="H43" s="7"/>
      <c r="L43" s="1"/>
      <c r="M43" s="1"/>
      <c r="O43" s="30"/>
    </row>
    <row r="44" spans="1:33">
      <c r="A44" s="19" t="s">
        <v>91</v>
      </c>
      <c r="B44" s="25">
        <v>0</v>
      </c>
      <c r="C44" s="27">
        <f t="shared" si="16"/>
        <v>0</v>
      </c>
      <c r="D44" s="27">
        <f t="shared" si="17"/>
        <v>0</v>
      </c>
      <c r="E44" s="35">
        <f t="shared" si="18"/>
        <v>0</v>
      </c>
      <c r="F44" s="52"/>
      <c r="L44" s="1"/>
      <c r="M44" s="29"/>
      <c r="O44" s="30"/>
    </row>
    <row r="45" spans="1:33">
      <c r="A45" s="19" t="s">
        <v>46</v>
      </c>
      <c r="B45" s="25">
        <v>3787053</v>
      </c>
      <c r="C45" s="27">
        <f t="shared" si="16"/>
        <v>0</v>
      </c>
      <c r="D45" s="27">
        <f t="shared" si="17"/>
        <v>0</v>
      </c>
      <c r="E45" s="35">
        <f t="shared" si="18"/>
        <v>3787053</v>
      </c>
      <c r="F45" s="52"/>
      <c r="G45" s="1"/>
      <c r="H45" s="7"/>
      <c r="L45" s="6"/>
      <c r="M45" s="5"/>
      <c r="O45" s="30"/>
    </row>
    <row r="46" spans="1:33">
      <c r="A46" s="28" t="s">
        <v>92</v>
      </c>
      <c r="B46" s="25">
        <v>0</v>
      </c>
      <c r="C46" s="27">
        <f t="shared" si="16"/>
        <v>0</v>
      </c>
      <c r="D46" s="27">
        <f t="shared" si="17"/>
        <v>0</v>
      </c>
      <c r="E46" s="35">
        <f t="shared" si="18"/>
        <v>0</v>
      </c>
      <c r="F46" s="52"/>
      <c r="H46" s="7"/>
    </row>
    <row r="47" spans="1:33" ht="15.75" thickBot="1">
      <c r="A47" s="21" t="s">
        <v>90</v>
      </c>
      <c r="B47" s="36">
        <v>85949</v>
      </c>
      <c r="C47" s="37">
        <f t="shared" si="16"/>
        <v>149979.73333333334</v>
      </c>
      <c r="D47" s="37">
        <f t="shared" si="17"/>
        <v>0</v>
      </c>
      <c r="E47" s="38">
        <f t="shared" si="18"/>
        <v>235928.73333333334</v>
      </c>
      <c r="F47" s="52"/>
      <c r="G47" s="1"/>
      <c r="H47" s="7"/>
    </row>
    <row r="48" spans="1:33" ht="18.75">
      <c r="E48" s="41">
        <f>SUM(E29:E47)</f>
        <v>54613971.866666667</v>
      </c>
      <c r="F48" s="42" t="s">
        <v>95</v>
      </c>
    </row>
  </sheetData>
  <mergeCells count="19">
    <mergeCell ref="B3:AK3"/>
    <mergeCell ref="A4:A5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27:A28"/>
    <mergeCell ref="B27:B28"/>
    <mergeCell ref="C27:C28"/>
    <mergeCell ref="D27:D28"/>
    <mergeCell ref="E27:E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Arismendy</dc:creator>
  <cp:keywords/>
  <dc:description/>
  <cp:lastModifiedBy>Juzgado 03 Civil Municipal - Cundinamarca - Zipaquirá</cp:lastModifiedBy>
  <cp:revision/>
  <dcterms:created xsi:type="dcterms:W3CDTF">2023-12-11T20:34:49Z</dcterms:created>
  <dcterms:modified xsi:type="dcterms:W3CDTF">2024-02-13T14:55:41Z</dcterms:modified>
  <cp:category/>
  <cp:contentStatus/>
</cp:coreProperties>
</file>