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cardong\Desktop\AUTOS PARA ESTADO 2021\ESTADO 16 DE SEPTIEMBRE\"/>
    </mc:Choice>
  </mc:AlternateContent>
  <xr:revisionPtr revIDLastSave="0" documentId="8_{97EBC8B8-301D-401D-888C-58996E3D687C}" xr6:coauthVersionLast="36" xr6:coauthVersionMax="36" xr10:uidLastSave="{00000000-0000-0000-0000-000000000000}"/>
  <bookViews>
    <workbookView xWindow="0" yWindow="0" windowWidth="8385" windowHeight="10545" xr2:uid="{50F0F47B-641B-40D5-A300-4B98B617842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G54" i="1" s="1"/>
  <c r="D54" i="1"/>
  <c r="E53" i="1"/>
  <c r="G53" i="1" s="1"/>
  <c r="D53" i="1"/>
  <c r="E52" i="1"/>
  <c r="G52" i="1" s="1"/>
  <c r="D52" i="1"/>
  <c r="E51" i="1"/>
  <c r="G51" i="1" s="1"/>
  <c r="D51" i="1"/>
  <c r="E50" i="1"/>
  <c r="G50" i="1" s="1"/>
  <c r="D50" i="1"/>
  <c r="D49" i="1"/>
  <c r="E49" i="1" s="1"/>
  <c r="G49" i="1" s="1"/>
  <c r="D48" i="1"/>
  <c r="E48" i="1" s="1"/>
  <c r="G48" i="1" s="1"/>
  <c r="D47" i="1"/>
  <c r="E47" i="1" s="1"/>
  <c r="G47" i="1" s="1"/>
  <c r="D46" i="1"/>
  <c r="E46" i="1" s="1"/>
  <c r="G46" i="1" s="1"/>
  <c r="D45" i="1"/>
  <c r="E45" i="1" s="1"/>
  <c r="G45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D34" i="1"/>
  <c r="E34" i="1" s="1"/>
  <c r="G34" i="1" s="1"/>
  <c r="D33" i="1"/>
  <c r="E33" i="1" s="1"/>
  <c r="G33" i="1" s="1"/>
  <c r="D32" i="1"/>
  <c r="E32" i="1" s="1"/>
  <c r="G32" i="1" s="1"/>
  <c r="G31" i="1"/>
  <c r="E31" i="1"/>
  <c r="E30" i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D23" i="1"/>
  <c r="E23" i="1" s="1"/>
  <c r="G23" i="1" s="1"/>
  <c r="G22" i="1"/>
  <c r="E22" i="1"/>
  <c r="E21" i="1"/>
  <c r="G21" i="1" s="1"/>
  <c r="G20" i="1"/>
  <c r="E20" i="1"/>
  <c r="E19" i="1"/>
  <c r="G19" i="1" s="1"/>
  <c r="D18" i="1"/>
  <c r="E18" i="1" s="1"/>
  <c r="G18" i="1" s="1"/>
  <c r="G17" i="1"/>
  <c r="E17" i="1"/>
  <c r="E16" i="1"/>
  <c r="G16" i="1" s="1"/>
  <c r="G15" i="1"/>
  <c r="E15" i="1"/>
  <c r="E14" i="1"/>
  <c r="G14" i="1" s="1"/>
  <c r="D14" i="1"/>
  <c r="E13" i="1"/>
  <c r="G13" i="1" s="1"/>
  <c r="D13" i="1"/>
  <c r="D55" i="1" s="1"/>
  <c r="E12" i="1"/>
  <c r="G12" i="1" s="1"/>
  <c r="G11" i="1"/>
  <c r="E11" i="1"/>
  <c r="E10" i="1"/>
  <c r="G10" i="1" s="1"/>
  <c r="G9" i="1"/>
  <c r="E9" i="1"/>
  <c r="E55" i="1" l="1"/>
  <c r="J49" i="1"/>
  <c r="G55" i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</calcChain>
</file>

<file path=xl/sharedStrings.xml><?xml version="1.0" encoding="utf-8"?>
<sst xmlns="http://schemas.openxmlformats.org/spreadsheetml/2006/main" count="74" uniqueCount="42">
  <si>
    <t>MESES</t>
  </si>
  <si>
    <t>CUOTA</t>
  </si>
  <si>
    <t>PAGOS</t>
  </si>
  <si>
    <t>DEBE</t>
  </si>
  <si>
    <t>INT.MES 0,5</t>
  </si>
  <si>
    <t>No. MESES</t>
  </si>
  <si>
    <t>TOTAL INTS.</t>
  </si>
  <si>
    <t>DEUDA+INTS</t>
  </si>
  <si>
    <t>DTE.</t>
  </si>
  <si>
    <t>ANDREA DEL PILAR ROJA ZARABANDA</t>
  </si>
  <si>
    <t>2016-00136</t>
  </si>
  <si>
    <t>DDO</t>
  </si>
  <si>
    <t>JOSE GIOVANNY OSUNA MANJARRES</t>
  </si>
  <si>
    <t xml:space="preserve">                                                              </t>
  </si>
  <si>
    <t>RE LIQUIDACION DE CREDITO REALIZADA POR LA SECRETARIA DEL DESPACHO</t>
  </si>
  <si>
    <t>AÑO</t>
  </si>
  <si>
    <t>INT.MES O.5</t>
  </si>
  <si>
    <t>NO. MESES</t>
  </si>
  <si>
    <t>DEUDA + INTER.</t>
  </si>
  <si>
    <t>deuda anterior</t>
  </si>
  <si>
    <t>DIC. 2017</t>
  </si>
  <si>
    <t>FEBRERO</t>
  </si>
  <si>
    <t>MARZO</t>
  </si>
  <si>
    <t>ABRIL</t>
  </si>
  <si>
    <t>MAYO</t>
  </si>
  <si>
    <t>JUNIO</t>
  </si>
  <si>
    <t>JULIO</t>
  </si>
  <si>
    <t>AGOSTO</t>
  </si>
  <si>
    <t>SEPT.</t>
  </si>
  <si>
    <t>OCTUBRE</t>
  </si>
  <si>
    <t>NOV,</t>
  </si>
  <si>
    <t>DIC,</t>
  </si>
  <si>
    <t>NOV.</t>
  </si>
  <si>
    <t>DICIEMBRE</t>
  </si>
  <si>
    <t>SALDO ANTERIOR</t>
  </si>
  <si>
    <t>INTERESES</t>
  </si>
  <si>
    <t>TOTAL ADEUDADO</t>
  </si>
  <si>
    <t>SON:  DOS MILLONES DOSCIENTOS OCHENTA Y NUEVE MIL SEISCIENTOS SESENTA Y SIETE PESOS CON 60/100 M/CTE.</t>
  </si>
  <si>
    <t>ATENTAMENTE,</t>
  </si>
  <si>
    <t>MAYIL GIRALDO SANTA</t>
  </si>
  <si>
    <t>SECRETARIO</t>
  </si>
  <si>
    <t>ALEG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</si>
</sst>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0.00;[Red]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indexed="10"/>
      <name val="Arial"/>
      <family val="2"/>
    </font>
    <font>
      <sz val="10"/>
      <color theme="1"/>
      <name val="Arial"/>
    </font>
    <font>
      <sz val="10"/>
      <name val="Arial"/>
    </font>
    <font>
      <u val="singleAccounting"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right"/>
    </xf>
    <xf numFmtId="166" fontId="2" fillId="0" borderId="2" xfId="0" applyNumberFormat="1" applyFont="1" applyBorder="1"/>
    <xf numFmtId="10" fontId="2" fillId="0" borderId="0" xfId="0" applyNumberFormat="1" applyFont="1"/>
    <xf numFmtId="166" fontId="2" fillId="0" borderId="3" xfId="0" applyNumberFormat="1" applyFont="1" applyBorder="1"/>
    <xf numFmtId="166" fontId="2" fillId="0" borderId="1" xfId="0" applyNumberFormat="1" applyFont="1" applyBorder="1"/>
    <xf numFmtId="0" fontId="2" fillId="0" borderId="1" xfId="0" applyFont="1" applyBorder="1"/>
    <xf numFmtId="0" fontId="2" fillId="0" borderId="4" xfId="0" applyFont="1" applyBorder="1" applyAlignment="1">
      <alignment horizontal="right"/>
    </xf>
    <xf numFmtId="166" fontId="2" fillId="0" borderId="5" xfId="0" applyNumberFormat="1" applyFont="1" applyBorder="1"/>
    <xf numFmtId="166" fontId="2" fillId="0" borderId="6" xfId="0" applyNumberFormat="1" applyFont="1" applyBorder="1"/>
    <xf numFmtId="166" fontId="2" fillId="0" borderId="4" xfId="0" applyNumberFormat="1" applyFont="1" applyBorder="1"/>
    <xf numFmtId="0" fontId="2" fillId="0" borderId="4" xfId="0" applyFont="1" applyBorder="1"/>
    <xf numFmtId="0" fontId="2" fillId="2" borderId="4" xfId="0" applyFont="1" applyFill="1" applyBorder="1" applyAlignment="1">
      <alignment horizontal="right"/>
    </xf>
    <xf numFmtId="166" fontId="2" fillId="2" borderId="5" xfId="0" applyNumberFormat="1" applyFont="1" applyFill="1" applyBorder="1"/>
    <xf numFmtId="10" fontId="2" fillId="2" borderId="0" xfId="0" applyNumberFormat="1" applyFont="1" applyFill="1"/>
    <xf numFmtId="166" fontId="3" fillId="2" borderId="6" xfId="0" applyNumberFormat="1" applyFont="1" applyFill="1" applyBorder="1"/>
    <xf numFmtId="166" fontId="2" fillId="2" borderId="4" xfId="0" applyNumberFormat="1" applyFont="1" applyFill="1" applyBorder="1"/>
    <xf numFmtId="0" fontId="3" fillId="2" borderId="4" xfId="0" applyFont="1" applyFill="1" applyBorder="1"/>
    <xf numFmtId="166" fontId="3" fillId="2" borderId="4" xfId="0" applyNumberFormat="1" applyFont="1" applyFill="1" applyBorder="1"/>
    <xf numFmtId="0" fontId="2" fillId="2" borderId="0" xfId="0" applyFont="1" applyFill="1" applyAlignment="1">
      <alignment horizontal="right"/>
    </xf>
    <xf numFmtId="166" fontId="2" fillId="2" borderId="0" xfId="0" applyNumberFormat="1" applyFont="1" applyFill="1"/>
    <xf numFmtId="166" fontId="3" fillId="2" borderId="0" xfId="0" applyNumberFormat="1" applyFont="1" applyFill="1"/>
    <xf numFmtId="0" fontId="3" fillId="2" borderId="0" xfId="0" applyFont="1" applyFill="1"/>
    <xf numFmtId="0" fontId="2" fillId="0" borderId="0" xfId="0" applyFont="1" applyAlignment="1">
      <alignment horizontal="right"/>
    </xf>
    <xf numFmtId="166" fontId="2" fillId="0" borderId="0" xfId="0" applyNumberFormat="1" applyFont="1"/>
    <xf numFmtId="166" fontId="3" fillId="0" borderId="0" xfId="0" applyNumberFormat="1" applyFont="1"/>
    <xf numFmtId="0" fontId="3" fillId="0" borderId="0" xfId="0" applyFont="1"/>
    <xf numFmtId="0" fontId="2" fillId="2" borderId="7" xfId="0" applyFont="1" applyFill="1" applyBorder="1" applyAlignment="1">
      <alignment horizontal="right"/>
    </xf>
    <xf numFmtId="166" fontId="4" fillId="2" borderId="7" xfId="0" applyNumberFormat="1" applyFont="1" applyFill="1" applyBorder="1"/>
    <xf numFmtId="10" fontId="5" fillId="2" borderId="7" xfId="0" applyNumberFormat="1" applyFont="1" applyFill="1" applyBorder="1"/>
    <xf numFmtId="166" fontId="0" fillId="2" borderId="7" xfId="0" applyNumberFormat="1" applyFill="1" applyBorder="1"/>
    <xf numFmtId="166" fontId="2" fillId="2" borderId="7" xfId="0" applyNumberFormat="1" applyFont="1" applyFill="1" applyBorder="1"/>
    <xf numFmtId="0" fontId="6" fillId="2" borderId="7" xfId="0" applyFont="1" applyFill="1" applyBorder="1"/>
    <xf numFmtId="0" fontId="6" fillId="0" borderId="8" xfId="0" applyFont="1" applyBorder="1"/>
    <xf numFmtId="166" fontId="0" fillId="0" borderId="8" xfId="0" applyNumberFormat="1" applyBorder="1"/>
    <xf numFmtId="165" fontId="7" fillId="0" borderId="8" xfId="1" applyFont="1" applyBorder="1"/>
    <xf numFmtId="17" fontId="6" fillId="2" borderId="8" xfId="0" applyNumberFormat="1" applyFont="1" applyFill="1" applyBorder="1"/>
    <xf numFmtId="165" fontId="7" fillId="2" borderId="8" xfId="1" applyFont="1" applyFill="1" applyBorder="1"/>
    <xf numFmtId="165" fontId="6" fillId="2" borderId="8" xfId="1" applyFont="1" applyFill="1" applyBorder="1"/>
    <xf numFmtId="0" fontId="6" fillId="2" borderId="8" xfId="0" applyFont="1" applyFill="1" applyBorder="1"/>
    <xf numFmtId="165" fontId="6" fillId="0" borderId="8" xfId="1" applyFont="1" applyBorder="1"/>
    <xf numFmtId="17" fontId="6" fillId="0" borderId="8" xfId="0" applyNumberFormat="1" applyFont="1" applyBorder="1"/>
    <xf numFmtId="17" fontId="6" fillId="0" borderId="4" xfId="0" applyNumberFormat="1" applyFont="1" applyBorder="1"/>
    <xf numFmtId="165" fontId="6" fillId="0" borderId="4" xfId="1" applyFont="1" applyBorder="1"/>
    <xf numFmtId="165" fontId="7" fillId="0" borderId="4" xfId="1" applyFont="1" applyBorder="1"/>
    <xf numFmtId="17" fontId="6" fillId="0" borderId="9" xfId="0" applyNumberFormat="1" applyFont="1" applyBorder="1"/>
    <xf numFmtId="165" fontId="6" fillId="0" borderId="9" xfId="1" applyFont="1" applyBorder="1"/>
    <xf numFmtId="165" fontId="7" fillId="0" borderId="9" xfId="1" applyFont="1" applyBorder="1"/>
    <xf numFmtId="165" fontId="0" fillId="0" borderId="0" xfId="0" applyNumberFormat="1"/>
    <xf numFmtId="165" fontId="7" fillId="2" borderId="9" xfId="1" applyFont="1" applyFill="1" applyBorder="1"/>
    <xf numFmtId="0" fontId="6" fillId="2" borderId="9" xfId="0" applyFont="1" applyFill="1" applyBorder="1"/>
    <xf numFmtId="17" fontId="6" fillId="0" borderId="0" xfId="0" applyNumberFormat="1" applyFont="1"/>
    <xf numFmtId="165" fontId="7" fillId="2" borderId="0" xfId="1" applyFont="1" applyFill="1" applyBorder="1"/>
    <xf numFmtId="165" fontId="6" fillId="0" borderId="0" xfId="1" applyFont="1" applyBorder="1"/>
    <xf numFmtId="165" fontId="7" fillId="0" borderId="0" xfId="1" applyFont="1" applyBorder="1"/>
    <xf numFmtId="0" fontId="6" fillId="2" borderId="0" xfId="0" applyFont="1" applyFill="1"/>
    <xf numFmtId="165" fontId="7" fillId="0" borderId="7" xfId="1" applyFont="1" applyBorder="1"/>
    <xf numFmtId="0" fontId="6" fillId="0" borderId="9" xfId="0" applyFont="1" applyBorder="1"/>
    <xf numFmtId="166" fontId="0" fillId="2" borderId="9" xfId="0" applyNumberForma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65" fontId="7" fillId="2" borderId="9" xfId="1" applyFont="1" applyFill="1" applyBorder="1" applyAlignment="1"/>
    <xf numFmtId="165" fontId="8" fillId="2" borderId="9" xfId="1" applyFont="1" applyFill="1" applyBorder="1" applyAlignment="1">
      <alignment horizontal="center"/>
    </xf>
    <xf numFmtId="166" fontId="0" fillId="0" borderId="9" xfId="0" applyNumberFormat="1" applyBorder="1"/>
    <xf numFmtId="165" fontId="0" fillId="0" borderId="9" xfId="0" applyNumberFormat="1" applyBorder="1"/>
    <xf numFmtId="165" fontId="7" fillId="0" borderId="9" xfId="1" applyFont="1" applyBorder="1" applyAlignment="1"/>
    <xf numFmtId="164" fontId="0" fillId="0" borderId="0" xfId="0" applyNumberFormat="1"/>
    <xf numFmtId="0" fontId="9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75B2-8C95-4FD5-B773-84490C4DD720}">
  <dimension ref="A1:J72"/>
  <sheetViews>
    <sheetView tabSelected="1" workbookViewId="0"/>
  </sheetViews>
  <sheetFormatPr baseColWidth="10" defaultColWidth="11.42578125" defaultRowHeight="15" x14ac:dyDescent="0.25"/>
  <cols>
    <col min="1" max="1" width="15.28515625" customWidth="1"/>
    <col min="2" max="2" width="16.5703125" customWidth="1"/>
    <col min="3" max="3" width="16.28515625" customWidth="1"/>
    <col min="4" max="4" width="17.28515625" customWidth="1"/>
    <col min="5" max="5" width="12.42578125" customWidth="1"/>
    <col min="7" max="7" width="13.5703125" customWidth="1"/>
    <col min="8" max="8" width="20.28515625" customWidth="1"/>
    <col min="10" max="10" width="15.140625" customWidth="1"/>
  </cols>
  <sheetData>
    <row r="1" spans="1:8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5" t="s">
        <v>6</v>
      </c>
      <c r="H1" s="5" t="s">
        <v>7</v>
      </c>
    </row>
    <row r="2" spans="1:8" x14ac:dyDescent="0.25">
      <c r="A2" s="7"/>
      <c r="B2" s="8"/>
      <c r="C2" s="3"/>
      <c r="D2" s="9"/>
      <c r="E2" s="10"/>
      <c r="F2" s="11"/>
      <c r="G2" s="10"/>
      <c r="H2" s="10"/>
    </row>
    <row r="3" spans="1:8" x14ac:dyDescent="0.25">
      <c r="A3" s="12"/>
      <c r="B3" s="13" t="s">
        <v>8</v>
      </c>
      <c r="C3" s="14" t="s">
        <v>9</v>
      </c>
      <c r="D3" s="15"/>
      <c r="E3" s="16"/>
      <c r="F3" s="17"/>
      <c r="G3" s="18" t="s">
        <v>10</v>
      </c>
      <c r="H3" s="18"/>
    </row>
    <row r="4" spans="1:8" x14ac:dyDescent="0.25">
      <c r="A4" s="19"/>
      <c r="B4" s="20" t="s">
        <v>11</v>
      </c>
      <c r="C4" s="14" t="s">
        <v>12</v>
      </c>
      <c r="D4" s="21"/>
      <c r="E4" s="20"/>
      <c r="F4" s="22"/>
      <c r="G4" s="21"/>
      <c r="H4" s="21"/>
    </row>
    <row r="5" spans="1:8" x14ac:dyDescent="0.25">
      <c r="A5" s="23" t="s">
        <v>13</v>
      </c>
      <c r="B5" s="24" t="s">
        <v>14</v>
      </c>
      <c r="C5" s="3"/>
      <c r="D5" s="25"/>
      <c r="E5" s="24"/>
      <c r="F5" s="26"/>
      <c r="G5" s="24"/>
      <c r="H5" s="25"/>
    </row>
    <row r="6" spans="1:8" x14ac:dyDescent="0.25">
      <c r="A6" s="23"/>
      <c r="B6" s="24"/>
      <c r="C6" s="3"/>
      <c r="D6" s="25"/>
      <c r="E6" s="24"/>
      <c r="F6" s="26"/>
      <c r="G6" s="25"/>
      <c r="H6" s="25"/>
    </row>
    <row r="7" spans="1:8" ht="18" x14ac:dyDescent="0.25">
      <c r="A7" s="27" t="s">
        <v>15</v>
      </c>
      <c r="B7" s="28"/>
      <c r="C7" s="29" t="s">
        <v>2</v>
      </c>
      <c r="D7" s="30" t="s">
        <v>3</v>
      </c>
      <c r="E7" s="31" t="s">
        <v>16</v>
      </c>
      <c r="F7" s="32" t="s">
        <v>17</v>
      </c>
      <c r="G7" s="30" t="s">
        <v>6</v>
      </c>
      <c r="H7" s="30" t="s">
        <v>18</v>
      </c>
    </row>
    <row r="8" spans="1:8" x14ac:dyDescent="0.25">
      <c r="A8" s="33" t="s">
        <v>19</v>
      </c>
      <c r="B8" s="34"/>
      <c r="C8" s="33"/>
      <c r="D8" s="34"/>
      <c r="E8" s="34"/>
      <c r="F8" s="33"/>
      <c r="G8" s="34"/>
      <c r="H8" s="35">
        <v>8701333.0700000003</v>
      </c>
    </row>
    <row r="9" spans="1:8" x14ac:dyDescent="0.25">
      <c r="A9" s="36" t="s">
        <v>20</v>
      </c>
      <c r="B9" s="37">
        <v>132347</v>
      </c>
      <c r="C9" s="38"/>
      <c r="D9" s="37">
        <v>132347</v>
      </c>
      <c r="E9" s="37">
        <f>D9*0.5%</f>
        <v>661.73500000000001</v>
      </c>
      <c r="F9" s="39">
        <v>46</v>
      </c>
      <c r="G9" s="37">
        <f>E9*F9</f>
        <v>30439.81</v>
      </c>
      <c r="H9" s="37">
        <f t="shared" ref="H9:H54" si="0">H8+D9+G9</f>
        <v>8864119.8800000008</v>
      </c>
    </row>
    <row r="10" spans="1:8" x14ac:dyDescent="0.25">
      <c r="A10" s="36">
        <v>43101</v>
      </c>
      <c r="B10" s="37">
        <v>140155</v>
      </c>
      <c r="C10" s="38"/>
      <c r="D10" s="37">
        <v>140155</v>
      </c>
      <c r="E10" s="37">
        <f>D10*0.5%</f>
        <v>700.77499999999998</v>
      </c>
      <c r="F10" s="39">
        <v>45</v>
      </c>
      <c r="G10" s="37">
        <f t="shared" ref="G10:G19" si="1">E10*F10</f>
        <v>31534.875</v>
      </c>
      <c r="H10" s="37">
        <f t="shared" si="0"/>
        <v>9035809.7550000008</v>
      </c>
    </row>
    <row r="11" spans="1:8" x14ac:dyDescent="0.25">
      <c r="A11" s="33" t="s">
        <v>21</v>
      </c>
      <c r="B11" s="37">
        <v>140155</v>
      </c>
      <c r="C11" s="40"/>
      <c r="D11" s="37">
        <v>140155</v>
      </c>
      <c r="E11" s="35">
        <f t="shared" ref="E11:E19" si="2">D11*0.5%</f>
        <v>700.77499999999998</v>
      </c>
      <c r="F11" s="39">
        <v>44</v>
      </c>
      <c r="G11" s="35">
        <f t="shared" si="1"/>
        <v>30834.1</v>
      </c>
      <c r="H11" s="35">
        <f t="shared" si="0"/>
        <v>9206798.8550000004</v>
      </c>
    </row>
    <row r="12" spans="1:8" x14ac:dyDescent="0.25">
      <c r="A12" s="33" t="s">
        <v>22</v>
      </c>
      <c r="B12" s="37">
        <v>140155</v>
      </c>
      <c r="C12" s="40"/>
      <c r="D12" s="37">
        <v>140155</v>
      </c>
      <c r="E12" s="35">
        <f t="shared" si="2"/>
        <v>700.77499999999998</v>
      </c>
      <c r="F12" s="39">
        <v>43</v>
      </c>
      <c r="G12" s="35">
        <f t="shared" si="1"/>
        <v>30133.325000000001</v>
      </c>
      <c r="H12" s="35">
        <f t="shared" si="0"/>
        <v>9377087.1799999997</v>
      </c>
    </row>
    <row r="13" spans="1:8" x14ac:dyDescent="0.25">
      <c r="A13" s="33" t="s">
        <v>23</v>
      </c>
      <c r="B13" s="37">
        <v>140155</v>
      </c>
      <c r="C13" s="40">
        <v>308804</v>
      </c>
      <c r="D13" s="35">
        <f>B13-C13</f>
        <v>-168649</v>
      </c>
      <c r="E13" s="35">
        <f>D13*0.5%</f>
        <v>-843.245</v>
      </c>
      <c r="F13" s="39">
        <v>42</v>
      </c>
      <c r="G13" s="35">
        <f>E13*F13</f>
        <v>-35416.29</v>
      </c>
      <c r="H13" s="35">
        <f t="shared" si="0"/>
        <v>9173021.8900000006</v>
      </c>
    </row>
    <row r="14" spans="1:8" x14ac:dyDescent="0.25">
      <c r="A14" s="36" t="s">
        <v>24</v>
      </c>
      <c r="B14" s="37">
        <v>140155</v>
      </c>
      <c r="C14" s="38">
        <v>308653</v>
      </c>
      <c r="D14" s="37">
        <f>B14-C14</f>
        <v>-168498</v>
      </c>
      <c r="E14" s="37">
        <f t="shared" si="2"/>
        <v>-842.49</v>
      </c>
      <c r="F14" s="39">
        <v>41</v>
      </c>
      <c r="G14" s="37">
        <f t="shared" si="1"/>
        <v>-34542.090000000004</v>
      </c>
      <c r="H14" s="37">
        <f t="shared" si="0"/>
        <v>8969981.8000000007</v>
      </c>
    </row>
    <row r="15" spans="1:8" x14ac:dyDescent="0.25">
      <c r="A15" s="33" t="s">
        <v>25</v>
      </c>
      <c r="B15" s="37">
        <v>140155</v>
      </c>
      <c r="C15" s="40"/>
      <c r="D15" s="37">
        <v>140155</v>
      </c>
      <c r="E15" s="35">
        <f t="shared" si="2"/>
        <v>700.77499999999998</v>
      </c>
      <c r="F15" s="39">
        <v>40</v>
      </c>
      <c r="G15" s="35">
        <f t="shared" si="1"/>
        <v>28031</v>
      </c>
      <c r="H15" s="35">
        <f t="shared" si="0"/>
        <v>9138167.8000000007</v>
      </c>
    </row>
    <row r="16" spans="1:8" x14ac:dyDescent="0.25">
      <c r="A16" s="33" t="s">
        <v>26</v>
      </c>
      <c r="B16" s="37">
        <v>140155</v>
      </c>
      <c r="C16" s="40"/>
      <c r="D16" s="37">
        <v>140155</v>
      </c>
      <c r="E16" s="35">
        <f t="shared" si="2"/>
        <v>700.77499999999998</v>
      </c>
      <c r="F16" s="39">
        <v>39</v>
      </c>
      <c r="G16" s="35">
        <f t="shared" si="1"/>
        <v>27330.224999999999</v>
      </c>
      <c r="H16" s="35">
        <f t="shared" si="0"/>
        <v>9305653.0250000004</v>
      </c>
    </row>
    <row r="17" spans="1:8" x14ac:dyDescent="0.25">
      <c r="A17" s="36" t="s">
        <v>27</v>
      </c>
      <c r="B17" s="37">
        <v>140155</v>
      </c>
      <c r="C17" s="38"/>
      <c r="D17" s="37">
        <v>140155</v>
      </c>
      <c r="E17" s="37">
        <f t="shared" si="2"/>
        <v>700.77499999999998</v>
      </c>
      <c r="F17" s="39">
        <v>38</v>
      </c>
      <c r="G17" s="37">
        <f t="shared" si="1"/>
        <v>26629.45</v>
      </c>
      <c r="H17" s="37">
        <f t="shared" si="0"/>
        <v>9472437.4749999996</v>
      </c>
    </row>
    <row r="18" spans="1:8" x14ac:dyDescent="0.25">
      <c r="A18" s="33" t="s">
        <v>28</v>
      </c>
      <c r="B18" s="37">
        <v>140155</v>
      </c>
      <c r="C18" s="40">
        <v>308653</v>
      </c>
      <c r="D18" s="35">
        <f>B18-C18</f>
        <v>-168498</v>
      </c>
      <c r="E18" s="35">
        <f t="shared" si="2"/>
        <v>-842.49</v>
      </c>
      <c r="F18" s="39">
        <v>37</v>
      </c>
      <c r="G18" s="35">
        <f t="shared" si="1"/>
        <v>-31172.13</v>
      </c>
      <c r="H18" s="35">
        <f t="shared" si="0"/>
        <v>9272767.3449999988</v>
      </c>
    </row>
    <row r="19" spans="1:8" x14ac:dyDescent="0.25">
      <c r="A19" s="33" t="s">
        <v>29</v>
      </c>
      <c r="B19" s="37">
        <v>140155</v>
      </c>
      <c r="C19" s="40"/>
      <c r="D19" s="37">
        <v>140155</v>
      </c>
      <c r="E19" s="35">
        <f t="shared" si="2"/>
        <v>700.77499999999998</v>
      </c>
      <c r="F19" s="39">
        <v>36</v>
      </c>
      <c r="G19" s="35">
        <f t="shared" si="1"/>
        <v>25227.899999999998</v>
      </c>
      <c r="H19" s="35">
        <f t="shared" si="0"/>
        <v>9438150.2449999992</v>
      </c>
    </row>
    <row r="20" spans="1:8" x14ac:dyDescent="0.25">
      <c r="A20" s="33" t="s">
        <v>30</v>
      </c>
      <c r="B20" s="37">
        <v>140155</v>
      </c>
      <c r="C20" s="40"/>
      <c r="D20" s="37">
        <v>140155</v>
      </c>
      <c r="E20" s="35">
        <f>D20*0.5%</f>
        <v>700.77499999999998</v>
      </c>
      <c r="F20" s="39">
        <v>35</v>
      </c>
      <c r="G20" s="35">
        <f>E20*F20</f>
        <v>24527.125</v>
      </c>
      <c r="H20" s="35">
        <f t="shared" si="0"/>
        <v>9602832.3699999992</v>
      </c>
    </row>
    <row r="21" spans="1:8" x14ac:dyDescent="0.25">
      <c r="A21" s="41" t="s">
        <v>31</v>
      </c>
      <c r="B21" s="37">
        <v>140155</v>
      </c>
      <c r="C21" s="40"/>
      <c r="D21" s="37">
        <v>140155</v>
      </c>
      <c r="E21" s="35">
        <f>D21*0.5%</f>
        <v>700.77499999999998</v>
      </c>
      <c r="F21" s="39">
        <v>34</v>
      </c>
      <c r="G21" s="35">
        <f>E21*F21</f>
        <v>23826.35</v>
      </c>
      <c r="H21" s="35">
        <f t="shared" si="0"/>
        <v>9766813.7199999988</v>
      </c>
    </row>
    <row r="22" spans="1:8" x14ac:dyDescent="0.25">
      <c r="A22" s="41">
        <v>43466</v>
      </c>
      <c r="B22" s="37">
        <v>148564</v>
      </c>
      <c r="C22" s="40"/>
      <c r="D22" s="37">
        <v>148564</v>
      </c>
      <c r="E22" s="35">
        <f>D22*0.5%</f>
        <v>742.82</v>
      </c>
      <c r="F22" s="39">
        <v>33</v>
      </c>
      <c r="G22" s="35">
        <f>E22*F22</f>
        <v>24513.06</v>
      </c>
      <c r="H22" s="35">
        <f t="shared" si="0"/>
        <v>9939890.7799999993</v>
      </c>
    </row>
    <row r="23" spans="1:8" x14ac:dyDescent="0.25">
      <c r="A23" s="36" t="s">
        <v>21</v>
      </c>
      <c r="B23" s="37">
        <v>148564</v>
      </c>
      <c r="C23" s="38">
        <v>327402</v>
      </c>
      <c r="D23" s="37">
        <f t="shared" ref="D23:D29" si="3">B23-C23</f>
        <v>-178838</v>
      </c>
      <c r="E23" s="37">
        <f>D23*0.5%</f>
        <v>-894.19</v>
      </c>
      <c r="F23" s="39">
        <v>32</v>
      </c>
      <c r="G23" s="37">
        <f>E23*F23</f>
        <v>-28614.080000000002</v>
      </c>
      <c r="H23" s="37">
        <f t="shared" si="0"/>
        <v>9732438.6999999993</v>
      </c>
    </row>
    <row r="24" spans="1:8" x14ac:dyDescent="0.25">
      <c r="A24" s="36" t="s">
        <v>22</v>
      </c>
      <c r="B24" s="37">
        <v>148564</v>
      </c>
      <c r="C24" s="38">
        <v>327402</v>
      </c>
      <c r="D24" s="37">
        <f t="shared" si="3"/>
        <v>-178838</v>
      </c>
      <c r="E24" s="37">
        <f>D24*0.5%</f>
        <v>-894.19</v>
      </c>
      <c r="F24" s="39">
        <v>31</v>
      </c>
      <c r="G24" s="37">
        <f t="shared" ref="G24:G54" si="4">E24*F24</f>
        <v>-27719.890000000003</v>
      </c>
      <c r="H24" s="37">
        <f t="shared" si="0"/>
        <v>9525880.8099999987</v>
      </c>
    </row>
    <row r="25" spans="1:8" x14ac:dyDescent="0.25">
      <c r="A25" s="33" t="s">
        <v>23</v>
      </c>
      <c r="B25" s="37">
        <v>148564</v>
      </c>
      <c r="C25" s="40">
        <v>327402</v>
      </c>
      <c r="D25" s="35">
        <f t="shared" si="3"/>
        <v>-178838</v>
      </c>
      <c r="E25" s="35">
        <f t="shared" ref="E25:E55" si="5">D25*0.5%</f>
        <v>-894.19</v>
      </c>
      <c r="F25" s="39">
        <v>30</v>
      </c>
      <c r="G25" s="35">
        <f t="shared" si="4"/>
        <v>-26825.7</v>
      </c>
      <c r="H25" s="35">
        <f t="shared" si="0"/>
        <v>9320217.1099999994</v>
      </c>
    </row>
    <row r="26" spans="1:8" x14ac:dyDescent="0.25">
      <c r="A26" s="33" t="s">
        <v>24</v>
      </c>
      <c r="B26" s="37">
        <v>148564</v>
      </c>
      <c r="C26" s="40">
        <v>544388</v>
      </c>
      <c r="D26" s="35">
        <f t="shared" si="3"/>
        <v>-395824</v>
      </c>
      <c r="E26" s="35">
        <f t="shared" si="5"/>
        <v>-1979.1200000000001</v>
      </c>
      <c r="F26" s="39">
        <v>29</v>
      </c>
      <c r="G26" s="35">
        <f t="shared" si="4"/>
        <v>-57394.48</v>
      </c>
      <c r="H26" s="35">
        <f t="shared" si="0"/>
        <v>8866998.629999999</v>
      </c>
    </row>
    <row r="27" spans="1:8" x14ac:dyDescent="0.25">
      <c r="A27" s="33" t="s">
        <v>25</v>
      </c>
      <c r="B27" s="37">
        <v>148564</v>
      </c>
      <c r="C27" s="40">
        <v>327280</v>
      </c>
      <c r="D27" s="35">
        <f t="shared" si="3"/>
        <v>-178716</v>
      </c>
      <c r="E27" s="35">
        <f>D27*0.5%</f>
        <v>-893.58</v>
      </c>
      <c r="F27" s="39">
        <v>28</v>
      </c>
      <c r="G27" s="35">
        <f>E27*F27</f>
        <v>-25020.240000000002</v>
      </c>
      <c r="H27" s="35">
        <f t="shared" si="0"/>
        <v>8663262.3899999987</v>
      </c>
    </row>
    <row r="28" spans="1:8" x14ac:dyDescent="0.25">
      <c r="A28" s="36" t="s">
        <v>26</v>
      </c>
      <c r="B28" s="37">
        <v>148564</v>
      </c>
      <c r="C28" s="38">
        <v>512309</v>
      </c>
      <c r="D28" s="37">
        <f t="shared" si="3"/>
        <v>-363745</v>
      </c>
      <c r="E28" s="37">
        <f t="shared" si="5"/>
        <v>-1818.7250000000001</v>
      </c>
      <c r="F28" s="39">
        <v>27</v>
      </c>
      <c r="G28" s="37">
        <f t="shared" si="4"/>
        <v>-49105.575000000004</v>
      </c>
      <c r="H28" s="37">
        <f t="shared" si="0"/>
        <v>8250411.8149999985</v>
      </c>
    </row>
    <row r="29" spans="1:8" x14ac:dyDescent="0.25">
      <c r="A29" s="33" t="s">
        <v>27</v>
      </c>
      <c r="B29" s="37">
        <v>148564</v>
      </c>
      <c r="C29" s="40">
        <v>327280</v>
      </c>
      <c r="D29" s="35">
        <f t="shared" si="3"/>
        <v>-178716</v>
      </c>
      <c r="E29" s="35">
        <f t="shared" si="5"/>
        <v>-893.58</v>
      </c>
      <c r="F29" s="39">
        <v>26</v>
      </c>
      <c r="G29" s="35">
        <f>E29*F29</f>
        <v>-23233.08</v>
      </c>
      <c r="H29" s="35">
        <f t="shared" si="0"/>
        <v>8048462.7349999985</v>
      </c>
    </row>
    <row r="30" spans="1:8" x14ac:dyDescent="0.25">
      <c r="A30" s="33" t="s">
        <v>28</v>
      </c>
      <c r="B30" s="37">
        <v>148564</v>
      </c>
      <c r="C30" s="40"/>
      <c r="D30" s="37">
        <v>148564</v>
      </c>
      <c r="E30" s="35">
        <f t="shared" si="5"/>
        <v>742.82</v>
      </c>
      <c r="F30" s="39">
        <v>25</v>
      </c>
      <c r="G30" s="35">
        <f t="shared" si="4"/>
        <v>18570.5</v>
      </c>
      <c r="H30" s="35">
        <f t="shared" si="0"/>
        <v>8215597.2349999985</v>
      </c>
    </row>
    <row r="31" spans="1:8" x14ac:dyDescent="0.25">
      <c r="A31" s="36" t="s">
        <v>29</v>
      </c>
      <c r="B31" s="37">
        <v>148564</v>
      </c>
      <c r="C31" s="38"/>
      <c r="D31" s="37">
        <v>148564</v>
      </c>
      <c r="E31" s="37">
        <f t="shared" si="5"/>
        <v>742.82</v>
      </c>
      <c r="F31" s="39">
        <v>24</v>
      </c>
      <c r="G31" s="37">
        <f t="shared" si="4"/>
        <v>17827.68</v>
      </c>
      <c r="H31" s="37">
        <f t="shared" si="0"/>
        <v>8381988.9149999982</v>
      </c>
    </row>
    <row r="32" spans="1:8" x14ac:dyDescent="0.25">
      <c r="A32" s="33" t="s">
        <v>32</v>
      </c>
      <c r="B32" s="37">
        <v>148564</v>
      </c>
      <c r="C32" s="40">
        <v>327280</v>
      </c>
      <c r="D32" s="35">
        <f t="shared" ref="D32:D40" si="6">B32-C32</f>
        <v>-178716</v>
      </c>
      <c r="E32" s="35">
        <f t="shared" si="5"/>
        <v>-893.58</v>
      </c>
      <c r="F32" s="39">
        <v>23</v>
      </c>
      <c r="G32" s="35">
        <f t="shared" si="4"/>
        <v>-20552.34</v>
      </c>
      <c r="H32" s="35">
        <f t="shared" si="0"/>
        <v>8182720.5749999983</v>
      </c>
    </row>
    <row r="33" spans="1:10" x14ac:dyDescent="0.25">
      <c r="A33" s="33" t="s">
        <v>33</v>
      </c>
      <c r="B33" s="37">
        <v>148564</v>
      </c>
      <c r="C33" s="40">
        <v>327280</v>
      </c>
      <c r="D33" s="35">
        <f t="shared" si="6"/>
        <v>-178716</v>
      </c>
      <c r="E33" s="35">
        <f t="shared" si="5"/>
        <v>-893.58</v>
      </c>
      <c r="F33" s="39">
        <v>22</v>
      </c>
      <c r="G33" s="35">
        <f t="shared" si="4"/>
        <v>-19658.760000000002</v>
      </c>
      <c r="H33" s="35">
        <f t="shared" si="0"/>
        <v>7984345.8149999985</v>
      </c>
    </row>
    <row r="34" spans="1:10" x14ac:dyDescent="0.25">
      <c r="A34" s="41">
        <v>43831</v>
      </c>
      <c r="B34" s="37">
        <v>157478</v>
      </c>
      <c r="C34" s="40">
        <v>512309</v>
      </c>
      <c r="D34" s="35">
        <f t="shared" si="6"/>
        <v>-354831</v>
      </c>
      <c r="E34" s="35">
        <f>D34*0.5%</f>
        <v>-1774.155</v>
      </c>
      <c r="F34" s="39">
        <v>21</v>
      </c>
      <c r="G34" s="35">
        <f>E34*F34</f>
        <v>-37257.254999999997</v>
      </c>
      <c r="H34" s="35">
        <f t="shared" si="0"/>
        <v>7592257.5599999987</v>
      </c>
    </row>
    <row r="35" spans="1:10" x14ac:dyDescent="0.25">
      <c r="A35" s="41" t="s">
        <v>21</v>
      </c>
      <c r="B35" s="37">
        <v>157478</v>
      </c>
      <c r="C35" s="40">
        <v>347155</v>
      </c>
      <c r="D35" s="35">
        <f t="shared" si="6"/>
        <v>-189677</v>
      </c>
      <c r="E35" s="35">
        <f t="shared" si="5"/>
        <v>-948.38499999999999</v>
      </c>
      <c r="F35" s="39">
        <v>20</v>
      </c>
      <c r="G35" s="35">
        <f t="shared" si="4"/>
        <v>-18967.7</v>
      </c>
      <c r="H35" s="35">
        <f t="shared" si="0"/>
        <v>7383612.8599999985</v>
      </c>
    </row>
    <row r="36" spans="1:10" x14ac:dyDescent="0.25">
      <c r="A36" s="42" t="s">
        <v>22</v>
      </c>
      <c r="B36" s="37">
        <v>157478</v>
      </c>
      <c r="C36" s="43">
        <v>713248</v>
      </c>
      <c r="D36" s="44">
        <f t="shared" si="6"/>
        <v>-555770</v>
      </c>
      <c r="E36" s="44">
        <f t="shared" si="5"/>
        <v>-2778.85</v>
      </c>
      <c r="F36" s="39">
        <v>19</v>
      </c>
      <c r="G36" s="44">
        <f t="shared" si="4"/>
        <v>-52798.15</v>
      </c>
      <c r="H36" s="44">
        <f t="shared" si="0"/>
        <v>6775044.7099999981</v>
      </c>
    </row>
    <row r="37" spans="1:10" x14ac:dyDescent="0.25">
      <c r="A37" s="45" t="s">
        <v>23</v>
      </c>
      <c r="B37" s="37">
        <v>157478</v>
      </c>
      <c r="C37" s="46">
        <v>565565</v>
      </c>
      <c r="D37" s="47">
        <f t="shared" si="6"/>
        <v>-408087</v>
      </c>
      <c r="E37" s="47">
        <f t="shared" si="5"/>
        <v>-2040.4349999999999</v>
      </c>
      <c r="F37" s="39">
        <v>18</v>
      </c>
      <c r="G37" s="47">
        <f t="shared" si="4"/>
        <v>-36727.83</v>
      </c>
      <c r="H37" s="47">
        <f t="shared" si="0"/>
        <v>6330229.879999998</v>
      </c>
    </row>
    <row r="38" spans="1:10" x14ac:dyDescent="0.25">
      <c r="A38" s="45" t="s">
        <v>24</v>
      </c>
      <c r="B38" s="37">
        <v>157478</v>
      </c>
      <c r="C38" s="46">
        <v>347155</v>
      </c>
      <c r="D38" s="47">
        <f t="shared" si="6"/>
        <v>-189677</v>
      </c>
      <c r="E38" s="47">
        <f t="shared" si="5"/>
        <v>-948.38499999999999</v>
      </c>
      <c r="F38" s="39">
        <v>17</v>
      </c>
      <c r="G38" s="47">
        <f t="shared" si="4"/>
        <v>-16122.545</v>
      </c>
      <c r="H38" s="47">
        <f t="shared" si="0"/>
        <v>6124430.3349999981</v>
      </c>
    </row>
    <row r="39" spans="1:10" x14ac:dyDescent="0.25">
      <c r="A39" s="45" t="s">
        <v>25</v>
      </c>
      <c r="B39" s="37">
        <v>157478</v>
      </c>
      <c r="C39" s="46">
        <v>347155</v>
      </c>
      <c r="D39" s="47">
        <f t="shared" si="6"/>
        <v>-189677</v>
      </c>
      <c r="E39" s="47">
        <f t="shared" si="5"/>
        <v>-948.38499999999999</v>
      </c>
      <c r="F39" s="39">
        <v>16</v>
      </c>
      <c r="G39" s="47">
        <f t="shared" si="4"/>
        <v>-15174.16</v>
      </c>
      <c r="H39" s="47">
        <f t="shared" si="0"/>
        <v>5919579.174999998</v>
      </c>
    </row>
    <row r="40" spans="1:10" x14ac:dyDescent="0.25">
      <c r="A40" s="45" t="s">
        <v>26</v>
      </c>
      <c r="B40" s="37">
        <v>157478</v>
      </c>
      <c r="C40" s="46">
        <v>694310</v>
      </c>
      <c r="D40" s="47">
        <f t="shared" si="6"/>
        <v>-536832</v>
      </c>
      <c r="E40" s="47">
        <f t="shared" si="5"/>
        <v>-2684.16</v>
      </c>
      <c r="F40" s="39">
        <v>15</v>
      </c>
      <c r="G40" s="47">
        <f t="shared" si="4"/>
        <v>-40262.399999999994</v>
      </c>
      <c r="H40" s="47">
        <f t="shared" si="0"/>
        <v>5342484.7749999976</v>
      </c>
    </row>
    <row r="41" spans="1:10" x14ac:dyDescent="0.25">
      <c r="A41" s="45" t="s">
        <v>27</v>
      </c>
      <c r="B41" s="37">
        <v>157478</v>
      </c>
      <c r="C41" s="46"/>
      <c r="D41" s="47">
        <f>B41</f>
        <v>157478</v>
      </c>
      <c r="E41" s="47">
        <f t="shared" si="5"/>
        <v>787.39</v>
      </c>
      <c r="F41" s="39">
        <v>14</v>
      </c>
      <c r="G41" s="47">
        <f t="shared" si="4"/>
        <v>11023.46</v>
      </c>
      <c r="H41" s="47">
        <f t="shared" si="0"/>
        <v>5510986.2349999975</v>
      </c>
    </row>
    <row r="42" spans="1:10" x14ac:dyDescent="0.25">
      <c r="A42" s="45" t="s">
        <v>28</v>
      </c>
      <c r="B42" s="37">
        <v>157478</v>
      </c>
      <c r="C42" s="46">
        <v>347155</v>
      </c>
      <c r="D42" s="47">
        <f t="shared" ref="D42:D52" si="7">B42-C42</f>
        <v>-189677</v>
      </c>
      <c r="E42" s="47">
        <f t="shared" si="5"/>
        <v>-948.38499999999999</v>
      </c>
      <c r="F42" s="39">
        <v>13</v>
      </c>
      <c r="G42" s="47">
        <f t="shared" si="4"/>
        <v>-12329.004999999999</v>
      </c>
      <c r="H42" s="47">
        <f t="shared" si="0"/>
        <v>5308980.2299999977</v>
      </c>
    </row>
    <row r="43" spans="1:10" x14ac:dyDescent="0.25">
      <c r="A43" s="45" t="s">
        <v>29</v>
      </c>
      <c r="B43" s="37">
        <v>157478</v>
      </c>
      <c r="C43" s="46">
        <v>347155</v>
      </c>
      <c r="D43" s="47">
        <f t="shared" si="7"/>
        <v>-189677</v>
      </c>
      <c r="E43" s="47">
        <f t="shared" si="5"/>
        <v>-948.38499999999999</v>
      </c>
      <c r="F43" s="39">
        <v>12</v>
      </c>
      <c r="G43" s="47">
        <f t="shared" si="4"/>
        <v>-11380.619999999999</v>
      </c>
      <c r="H43" s="47">
        <f t="shared" si="0"/>
        <v>5107922.6099999975</v>
      </c>
      <c r="J43" s="48"/>
    </row>
    <row r="44" spans="1:10" x14ac:dyDescent="0.25">
      <c r="A44" s="45" t="s">
        <v>32</v>
      </c>
      <c r="B44" s="37">
        <v>157478</v>
      </c>
      <c r="C44" s="46">
        <v>347155</v>
      </c>
      <c r="D44" s="47">
        <f t="shared" si="7"/>
        <v>-189677</v>
      </c>
      <c r="E44" s="47">
        <f t="shared" si="5"/>
        <v>-948.38499999999999</v>
      </c>
      <c r="F44" s="39">
        <v>11</v>
      </c>
      <c r="G44" s="47">
        <f t="shared" si="4"/>
        <v>-10432.235000000001</v>
      </c>
      <c r="H44" s="47">
        <f t="shared" si="0"/>
        <v>4907813.3749999972</v>
      </c>
    </row>
    <row r="45" spans="1:10" x14ac:dyDescent="0.25">
      <c r="A45" s="45" t="s">
        <v>31</v>
      </c>
      <c r="B45" s="37">
        <v>157478</v>
      </c>
      <c r="C45" s="46">
        <v>347155</v>
      </c>
      <c r="D45" s="47">
        <f t="shared" si="7"/>
        <v>-189677</v>
      </c>
      <c r="E45" s="47">
        <f t="shared" si="5"/>
        <v>-948.38499999999999</v>
      </c>
      <c r="F45" s="39">
        <v>10</v>
      </c>
      <c r="G45" s="47">
        <f t="shared" si="4"/>
        <v>-9483.85</v>
      </c>
      <c r="H45" s="47">
        <f t="shared" si="0"/>
        <v>4708652.5249999976</v>
      </c>
    </row>
    <row r="46" spans="1:10" x14ac:dyDescent="0.25">
      <c r="A46" s="45">
        <v>44197</v>
      </c>
      <c r="B46" s="49">
        <v>162990</v>
      </c>
      <c r="C46" s="46">
        <v>541808</v>
      </c>
      <c r="D46" s="47">
        <f t="shared" si="7"/>
        <v>-378818</v>
      </c>
      <c r="E46" s="47">
        <f t="shared" si="5"/>
        <v>-1894.0900000000001</v>
      </c>
      <c r="F46" s="39">
        <v>9</v>
      </c>
      <c r="G46" s="47">
        <f t="shared" si="4"/>
        <v>-17046.810000000001</v>
      </c>
      <c r="H46" s="47">
        <f t="shared" si="0"/>
        <v>4312787.714999998</v>
      </c>
    </row>
    <row r="47" spans="1:10" x14ac:dyDescent="0.25">
      <c r="A47" s="45" t="s">
        <v>21</v>
      </c>
      <c r="B47" s="49">
        <v>162990</v>
      </c>
      <c r="C47" s="46">
        <v>357966</v>
      </c>
      <c r="D47" s="47">
        <f t="shared" si="7"/>
        <v>-194976</v>
      </c>
      <c r="E47" s="47">
        <f t="shared" si="5"/>
        <v>-974.88</v>
      </c>
      <c r="F47" s="39">
        <v>8</v>
      </c>
      <c r="G47" s="47">
        <f t="shared" si="4"/>
        <v>-7799.04</v>
      </c>
      <c r="H47" s="47">
        <f t="shared" si="0"/>
        <v>4110012.674999998</v>
      </c>
    </row>
    <row r="48" spans="1:10" x14ac:dyDescent="0.25">
      <c r="A48" s="45" t="s">
        <v>22</v>
      </c>
      <c r="B48" s="49">
        <v>162990</v>
      </c>
      <c r="C48" s="46">
        <v>357966</v>
      </c>
      <c r="D48" s="47">
        <f t="shared" si="7"/>
        <v>-194976</v>
      </c>
      <c r="E48" s="47">
        <f t="shared" si="5"/>
        <v>-974.88</v>
      </c>
      <c r="F48" s="39">
        <v>7</v>
      </c>
      <c r="G48" s="47">
        <f t="shared" si="4"/>
        <v>-6824.16</v>
      </c>
      <c r="H48" s="47">
        <f t="shared" si="0"/>
        <v>3908212.5149999978</v>
      </c>
    </row>
    <row r="49" spans="1:10" x14ac:dyDescent="0.25">
      <c r="A49" s="45" t="s">
        <v>23</v>
      </c>
      <c r="B49" s="49">
        <v>162990</v>
      </c>
      <c r="C49" s="46">
        <v>357966</v>
      </c>
      <c r="D49" s="47">
        <f t="shared" si="7"/>
        <v>-194976</v>
      </c>
      <c r="E49" s="47">
        <f t="shared" si="5"/>
        <v>-974.88</v>
      </c>
      <c r="F49" s="39">
        <v>6</v>
      </c>
      <c r="G49" s="47">
        <f t="shared" si="4"/>
        <v>-5849.28</v>
      </c>
      <c r="H49" s="47">
        <f t="shared" si="0"/>
        <v>3707387.234999998</v>
      </c>
      <c r="J49" s="48">
        <f>H8+D55+G55</f>
        <v>2289667.5950000002</v>
      </c>
    </row>
    <row r="50" spans="1:10" x14ac:dyDescent="0.25">
      <c r="A50" s="45" t="s">
        <v>24</v>
      </c>
      <c r="B50" s="49">
        <v>162990</v>
      </c>
      <c r="C50" s="46">
        <v>715932</v>
      </c>
      <c r="D50" s="47">
        <f t="shared" si="7"/>
        <v>-552942</v>
      </c>
      <c r="E50" s="47">
        <f t="shared" si="5"/>
        <v>-2764.71</v>
      </c>
      <c r="F50" s="39">
        <v>5</v>
      </c>
      <c r="G50" s="47">
        <f t="shared" si="4"/>
        <v>-13823.55</v>
      </c>
      <c r="H50" s="47">
        <f t="shared" si="0"/>
        <v>3140621.6849999982</v>
      </c>
    </row>
    <row r="51" spans="1:10" x14ac:dyDescent="0.25">
      <c r="A51" s="45" t="s">
        <v>25</v>
      </c>
      <c r="B51" s="49">
        <v>162990</v>
      </c>
      <c r="C51" s="46">
        <v>560962</v>
      </c>
      <c r="D51" s="47">
        <f t="shared" si="7"/>
        <v>-397972</v>
      </c>
      <c r="E51" s="47">
        <f t="shared" si="5"/>
        <v>-1989.8600000000001</v>
      </c>
      <c r="F51" s="39">
        <v>4</v>
      </c>
      <c r="G51" s="47">
        <f t="shared" si="4"/>
        <v>-7959.4400000000005</v>
      </c>
      <c r="H51" s="47">
        <f t="shared" si="0"/>
        <v>2734690.2449999982</v>
      </c>
    </row>
    <row r="52" spans="1:10" x14ac:dyDescent="0.25">
      <c r="A52" s="45" t="s">
        <v>26</v>
      </c>
      <c r="B52" s="49">
        <v>162990</v>
      </c>
      <c r="C52" s="46">
        <v>570568</v>
      </c>
      <c r="D52" s="47">
        <f t="shared" si="7"/>
        <v>-407578</v>
      </c>
      <c r="E52" s="47">
        <f t="shared" si="5"/>
        <v>-2037.89</v>
      </c>
      <c r="F52" s="39">
        <v>3</v>
      </c>
      <c r="G52" s="47">
        <f t="shared" si="4"/>
        <v>-6113.67</v>
      </c>
      <c r="H52" s="47">
        <f t="shared" si="0"/>
        <v>2320998.5749999983</v>
      </c>
    </row>
    <row r="53" spans="1:10" x14ac:dyDescent="0.25">
      <c r="A53" s="45" t="s">
        <v>27</v>
      </c>
      <c r="B53" s="49">
        <v>162990</v>
      </c>
      <c r="C53" s="46"/>
      <c r="D53" s="47">
        <f>B53</f>
        <v>162990</v>
      </c>
      <c r="E53" s="47">
        <f t="shared" si="5"/>
        <v>814.95</v>
      </c>
      <c r="F53" s="39">
        <v>2</v>
      </c>
      <c r="G53" s="47">
        <f t="shared" si="4"/>
        <v>1629.9</v>
      </c>
      <c r="H53" s="47">
        <f t="shared" si="0"/>
        <v>2485618.4749999982</v>
      </c>
    </row>
    <row r="54" spans="1:10" x14ac:dyDescent="0.25">
      <c r="A54" s="45" t="s">
        <v>28</v>
      </c>
      <c r="B54" s="49">
        <v>162990</v>
      </c>
      <c r="C54" s="46">
        <v>357966</v>
      </c>
      <c r="D54" s="47">
        <f>B54-C54</f>
        <v>-194976</v>
      </c>
      <c r="E54" s="47">
        <f t="shared" si="5"/>
        <v>-974.88</v>
      </c>
      <c r="F54" s="50">
        <v>1</v>
      </c>
      <c r="G54" s="47">
        <f t="shared" si="4"/>
        <v>-974.88</v>
      </c>
      <c r="H54" s="47">
        <f t="shared" si="0"/>
        <v>2289667.5949999983</v>
      </c>
    </row>
    <row r="55" spans="1:10" x14ac:dyDescent="0.25">
      <c r="A55" s="45"/>
      <c r="B55" s="49"/>
      <c r="C55" s="46"/>
      <c r="D55" s="47">
        <f>SUM(D9:D54)</f>
        <v>-6057163</v>
      </c>
      <c r="E55" s="47">
        <f t="shared" si="5"/>
        <v>-30285.815000000002</v>
      </c>
      <c r="F55" s="50"/>
      <c r="G55" s="47">
        <f>SUM(G9:G54)</f>
        <v>-354502.47499999992</v>
      </c>
      <c r="H55" s="47"/>
    </row>
    <row r="56" spans="1:10" x14ac:dyDescent="0.25">
      <c r="A56" s="51"/>
      <c r="B56" s="52"/>
      <c r="C56" s="53"/>
      <c r="D56" s="54"/>
      <c r="E56" s="54"/>
      <c r="F56" s="55"/>
      <c r="G56" s="54"/>
      <c r="H56" s="56"/>
    </row>
    <row r="57" spans="1:10" x14ac:dyDescent="0.25">
      <c r="A57" s="57"/>
      <c r="B57" s="49"/>
      <c r="C57" s="46"/>
      <c r="D57" s="47"/>
      <c r="E57" s="47"/>
      <c r="F57" s="58" t="s">
        <v>34</v>
      </c>
      <c r="G57" s="59"/>
      <c r="H57" s="60">
        <v>8701333.0700000003</v>
      </c>
    </row>
    <row r="58" spans="1:10" x14ac:dyDescent="0.25">
      <c r="A58" s="57"/>
      <c r="B58" s="49"/>
      <c r="C58" s="46"/>
      <c r="D58" s="47"/>
      <c r="E58" s="47"/>
      <c r="F58" s="58" t="s">
        <v>3</v>
      </c>
      <c r="G58" s="59"/>
      <c r="H58" s="47">
        <v>-6057163</v>
      </c>
    </row>
    <row r="59" spans="1:10" ht="16.5" x14ac:dyDescent="0.35">
      <c r="A59" s="57"/>
      <c r="B59" s="49"/>
      <c r="C59" s="46"/>
      <c r="D59" s="47"/>
      <c r="E59" s="47"/>
      <c r="F59" s="58" t="s">
        <v>35</v>
      </c>
      <c r="G59" s="59"/>
      <c r="H59" s="61">
        <v>-354502.48</v>
      </c>
    </row>
    <row r="60" spans="1:10" x14ac:dyDescent="0.25">
      <c r="A60" s="57"/>
      <c r="B60" s="49"/>
      <c r="C60" s="46"/>
      <c r="D60" s="47"/>
      <c r="E60" s="47"/>
      <c r="F60" s="62" t="s">
        <v>36</v>
      </c>
      <c r="G60" s="50"/>
      <c r="H60" s="63">
        <v>2289667.6</v>
      </c>
    </row>
    <row r="61" spans="1:10" x14ac:dyDescent="0.25">
      <c r="A61" s="57"/>
      <c r="B61" s="49"/>
      <c r="C61" s="46"/>
      <c r="D61" s="47"/>
      <c r="E61" s="47"/>
      <c r="F61" s="62"/>
      <c r="G61" s="50"/>
      <c r="H61" s="64"/>
    </row>
    <row r="63" spans="1:10" x14ac:dyDescent="0.25">
      <c r="A63" t="s">
        <v>37</v>
      </c>
    </row>
    <row r="64" spans="1:10" x14ac:dyDescent="0.25">
      <c r="B64" s="65">
        <v>2289667.6</v>
      </c>
    </row>
    <row r="66" spans="1:1" x14ac:dyDescent="0.25">
      <c r="A66" s="66" t="s">
        <v>38</v>
      </c>
    </row>
    <row r="67" spans="1:1" x14ac:dyDescent="0.25">
      <c r="A67" s="66"/>
    </row>
    <row r="68" spans="1:1" x14ac:dyDescent="0.25">
      <c r="A68" s="66"/>
    </row>
    <row r="69" spans="1:1" x14ac:dyDescent="0.25">
      <c r="A69" s="66"/>
    </row>
    <row r="70" spans="1:1" x14ac:dyDescent="0.25">
      <c r="A70" s="66" t="s">
        <v>39</v>
      </c>
    </row>
    <row r="71" spans="1:1" x14ac:dyDescent="0.25">
      <c r="A71" s="66" t="s">
        <v>40</v>
      </c>
    </row>
    <row r="72" spans="1:1" x14ac:dyDescent="0.25">
      <c r="A72" s="66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2cd72b0-96bd-4909-be4d-a9e169377e7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C115C8727F7F4B97C726B9EA014C1A" ma:contentTypeVersion="17" ma:contentTypeDescription="Crear nuevo documento." ma:contentTypeScope="" ma:versionID="d31c4048d4c8721e51d9b77e36d0b354">
  <xsd:schema xmlns:xsd="http://www.w3.org/2001/XMLSchema" xmlns:xs="http://www.w3.org/2001/XMLSchema" xmlns:p="http://schemas.microsoft.com/office/2006/metadata/properties" xmlns:ns2="d2cd72b0-96bd-4909-be4d-a9e169377e7a" xmlns:ns3="5bf84ba9-3585-4e82-b2e4-003e6a70df60" targetNamespace="http://schemas.microsoft.com/office/2006/metadata/properties" ma:root="true" ma:fieldsID="fcc1dd29946be6e232e9a6e8eedb31c0" ns2:_="" ns3:_="">
    <xsd:import namespace="d2cd72b0-96bd-4909-be4d-a9e169377e7a"/>
    <xsd:import namespace="5bf84ba9-3585-4e82-b2e4-003e6a70d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d72b0-96bd-4909-be4d-a9e169377e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5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f84ba9-3585-4e82-b2e4-003e6a70df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2253A-C150-411B-BC73-26A51BBD3FF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d2cd72b0-96bd-4909-be4d-a9e169377e7a"/>
    <ds:schemaRef ds:uri="http://schemas.openxmlformats.org/package/2006/metadata/core-properties"/>
    <ds:schemaRef ds:uri="http://purl.org/dc/elements/1.1/"/>
    <ds:schemaRef ds:uri="5bf84ba9-3585-4e82-b2e4-003e6a70df6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65EB4CA-8C2D-4AEC-9115-673AAD5DB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d72b0-96bd-4909-be4d-a9e169377e7a"/>
    <ds:schemaRef ds:uri="5bf84ba9-3585-4e82-b2e4-003e6a70d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2B5929-E26C-4492-BBE2-F103E57760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GLORIA</dc:creator>
  <cp:keywords/>
  <dc:description/>
  <cp:lastModifiedBy>Leslie Vivian Cardona Gomez</cp:lastModifiedBy>
  <cp:revision/>
  <dcterms:created xsi:type="dcterms:W3CDTF">2021-09-08T04:41:43Z</dcterms:created>
  <dcterms:modified xsi:type="dcterms:W3CDTF">2021-09-16T14:11:44Z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0x010100A3C115C8727F7F4B97C726B9EA014C1A</vt:lpwstr>
  </property>
</Properties>
</file>