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0"/>
  <workbookPr/>
  <mc:AlternateContent xmlns:mc="http://schemas.openxmlformats.org/markup-compatibility/2006">
    <mc:Choice Requires="x15">
      <x15ac:absPath xmlns:x15ac="http://schemas.microsoft.com/office/spreadsheetml/2010/11/ac" url="C:\Users\dvillamm\Documents\OneDrive - Consejo Superior de la Judicatura\PROCESOS\2019-00008 - REIVINDICATORIO SOCORRO CSJ VS MOVISTAR\ANEXOS REFORMA DE LA DEMANDA\"/>
    </mc:Choice>
  </mc:AlternateContent>
  <xr:revisionPtr revIDLastSave="0" documentId="11_B21265CD136E66EA07B3C4ADD0FC5BE06DACD539" xr6:coauthVersionLast="45" xr6:coauthVersionMax="45" xr10:uidLastSave="{00000000-0000-0000-0000-000000000000}"/>
  <bookViews>
    <workbookView xWindow="84" yWindow="1980" windowWidth="15444" windowHeight="18240" xr2:uid="{00000000-000D-0000-FFFF-FFFF00000000}"/>
  </bookViews>
  <sheets>
    <sheet name="Hoja1" sheetId="1" r:id="rId1"/>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 r="D16" i="1" s="1"/>
  <c r="D11" i="1"/>
  <c r="D12" i="1" s="1"/>
  <c r="C39" i="1" s="1"/>
  <c r="D39" i="1" s="1"/>
  <c r="B49" i="1" s="1"/>
  <c r="D49" i="1" s="1"/>
  <c r="D74" i="1" s="1"/>
  <c r="D23" i="1"/>
  <c r="D24" i="1"/>
  <c r="D25" i="1"/>
  <c r="D22" i="1"/>
  <c r="D21" i="1"/>
  <c r="D20" i="1"/>
  <c r="D19" i="1"/>
  <c r="D29" i="1"/>
  <c r="D30" i="1"/>
  <c r="D31" i="1"/>
  <c r="D32" i="1"/>
  <c r="D33" i="1"/>
  <c r="D26" i="1" l="1"/>
  <c r="C42" i="1" s="1"/>
  <c r="D42" i="1" s="1"/>
  <c r="B52" i="1" s="1"/>
  <c r="D52" i="1" s="1"/>
  <c r="D75" i="1" s="1"/>
  <c r="D34" i="1"/>
  <c r="C45" i="1" s="1"/>
  <c r="D45" i="1" s="1"/>
  <c r="B55" i="1" s="1"/>
  <c r="D55" i="1" l="1"/>
  <c r="D76" i="1" s="1"/>
  <c r="D77" i="1"/>
</calcChain>
</file>

<file path=xl/sharedStrings.xml><?xml version="1.0" encoding="utf-8"?>
<sst xmlns="http://schemas.openxmlformats.org/spreadsheetml/2006/main" count="86" uniqueCount="52">
  <si>
    <t>ESTIMACIÓN RAZONADA DE LA CUANTÍA DEL JURAMENTO ESTIMATORIO PROCESO REIVINDICATORIO DE DOMINIO EDIFICIO NACIONAL DEL SOCORRO - AÑO 2020</t>
  </si>
  <si>
    <t>OBJETO: CÁLCULAR RAZONADAMENTE EL VALOR DE LOS FRUTOS NATURALES Y/O CIVILES QUE EL INMUEBLE OBJETO DE REIVINDICACIÓN HUBIERE PERCIBIDO O PODIDO PERCIBIR DESDE EL MOMENTO DE USURPADA LA POSESIÓN EN EL AÑO 2003 HASTA EL MOMENTO DE LA ENTREGA DEL INMUEBLE, PROYECTADA A 2020.</t>
  </si>
  <si>
    <r>
      <t xml:space="preserve">NORMAS APLICABLES: CÓDIGO CIVIL: ARTICULO 714. &lt;FRUTOS NATURALES&gt;. Se llaman frutos naturales </t>
    </r>
    <r>
      <rPr>
        <b/>
        <sz val="11"/>
        <color theme="1"/>
        <rFont val="Calibri"/>
        <family val="2"/>
        <scheme val="minor"/>
      </rPr>
      <t>los que da la naturaleza, ayudada o no de la industria humana</t>
    </r>
    <r>
      <rPr>
        <sz val="11"/>
        <color theme="1"/>
        <rFont val="Calibri"/>
        <family val="2"/>
        <scheme val="minor"/>
      </rPr>
      <t>. ARTICULO 715. &lt;FRUTOS NATURALES PENDIENTES, PERCIBIDOS Y CONSUMIDOS&gt;. Los frutos naturales se llaman pendientes mientras que adhieren todavía a la cosa que los produce, como las plantas que están arraigadas al suelo, o los productos de las plantas mientras no han sido separados de ellas. Frutos naturales percibidos son los que han sido separados de la cosa productiva, como las maderas cortadas, las frutas y granos cosechados, etc., y se dicen consumidos cuando se han consumido verdaderamente, o se han enajenado. ARTICULO 716. &lt;DERECHOS SOBRE LOS FRUTOS NATURALES&gt;. Los frutos naturales de una cosa pertenecen al dueño de ella; sin perjuicio de los derechos constituidos por las leyes, o por un hecho del hombre, al poseedor de buena fe, al sufructuario, al arrendatario. Así, los vegetales que la tierra produce espontáneamente o por el cultivo, y las frutas, semillas y demás productos de los vegetales, pertenecen al dueño de la tierra. Así también las pieles, lana, astas, leche, cría y demás productos de los animales, pertenecen al dueño de éstos. ARTICULO 717. &lt;FRUTOS CIVILES&gt;. Se llaman frutos civiles los precios, pensiones o</t>
    </r>
    <r>
      <rPr>
        <b/>
        <sz val="11"/>
        <color theme="1"/>
        <rFont val="Calibri"/>
        <family val="2"/>
        <scheme val="minor"/>
      </rPr>
      <t xml:space="preserve"> </t>
    </r>
    <r>
      <rPr>
        <b/>
        <u/>
        <sz val="11"/>
        <color theme="1"/>
        <rFont val="Calibri (Cuerpo)"/>
      </rPr>
      <t>cánones de arrendamiento</t>
    </r>
    <r>
      <rPr>
        <sz val="11"/>
        <color theme="1"/>
        <rFont val="Calibri"/>
        <family val="2"/>
        <scheme val="minor"/>
      </rPr>
      <t xml:space="preserve"> o censo, y los intereses de capitales exigibles, o impuestos a fondo perdido. Los frutos civiles se llaman pendientes mientras se deben; y percibidos desde que se cobran. ARTICULO 718. &lt;DERECHOS SOBRE LOS FRUTOS CIVILES&gt;. Los frutos civiles pertenecen también al dueño de la cosa de que provienen, de la misma manera y con la misma limitación que los naturales. LEY 820 DE 2003 Art. 18: ARTÍCULO 18. RENTA DE ARRENDAMIENTO. El precio mensual del arrendamiento será fijado por las partes en moneda legal pero no podrá exceder el uno por ciento (1%) del valor comercial del inmueble o de la parte de él que se dé en arriendo. La estimación comercial para efectos del presente artículo no podrá exceder el equivalente a dos (2) veces el avalúo catastral vigente.</t>
    </r>
  </si>
  <si>
    <t xml:space="preserve">TIPO DE RESULTADO ESPERADO: VALOR PROMEDIO DE UN CÁNON DE ARRENDAMIENTO MENSUAL DE UN BIEN INMUEBLE PARA LOCAL U OFICINAS EN EL MUNICIPIO DE EL SOCORRO - SANTANDER (CALCULADO EN LA VIGENCIA 2020) </t>
  </si>
  <si>
    <r>
      <rPr>
        <b/>
        <sz val="14"/>
        <color theme="1"/>
        <rFont val="Calibri"/>
        <family val="2"/>
        <scheme val="minor"/>
      </rPr>
      <t>DATOS DEL INMUEBLE EN LITIGIO:</t>
    </r>
    <r>
      <rPr>
        <sz val="14"/>
        <color theme="1"/>
        <rFont val="Calibri"/>
        <family val="2"/>
        <scheme val="minor"/>
      </rPr>
      <t xml:space="preserve"> OBTENIDOS EN LEVANTAMIENTO TOPOGRÁFICO PLANIMÉTRICO REALIZADO POR EL IGAC </t>
    </r>
  </si>
  <si>
    <t>AREA DEL LOTE QUE OCUPA LA CONSTRUCCIÓN:</t>
  </si>
  <si>
    <t>810 m2</t>
  </si>
  <si>
    <t>ÁREA QUE OCUPA EL INMUEBLE:</t>
  </si>
  <si>
    <t>1215 m2</t>
  </si>
  <si>
    <r>
      <rPr>
        <b/>
        <sz val="12"/>
        <color theme="1"/>
        <rFont val="Calibri"/>
        <family val="2"/>
        <scheme val="minor"/>
      </rPr>
      <t>DATOS DEL INMUEBLE:</t>
    </r>
    <r>
      <rPr>
        <sz val="12"/>
        <color theme="1"/>
        <rFont val="Calibri"/>
        <family val="2"/>
        <scheme val="minor"/>
      </rPr>
      <t xml:space="preserve"> OBTENIDOS DE LA FICHA CATASTRAL - SECCIÓN AVALÚO 19/04/2018 (IGAC) - OFICIO DESAJBUO19-11655</t>
    </r>
  </si>
  <si>
    <t>ÁREA DEL INMUEBLE:</t>
  </si>
  <si>
    <t>1431 m2</t>
  </si>
  <si>
    <t xml:space="preserve">VALOR PROMEDIO DEL CÁNON DE ARRENDAMIENTO MENSUAL DE UN BIEN INMUEBLE PARA LOCAL U OFICINAS EN EL MUNICIPIO DE EL SOCORRO - SANTANDER CALCULADO EN LA VIGENCIA 2020  </t>
  </si>
  <si>
    <t>ESTUDIO PREVIO PARA CONTRATAR EL ARRENDAMIENTO DE UNOS BIENES INMUEBLES DESTINADOS AL FUNCIONAMIENTO DE DESPACHOS JUDICIALES RAMA JUDICIAL SECCIONAL SANTANDER - PRESUPUESTO OFICIAL ESTIMADO VIGENCIA 2018</t>
  </si>
  <si>
    <t>FUENTE</t>
  </si>
  <si>
    <t>ÁREA</t>
  </si>
  <si>
    <t>VALOR CANON EN PESOS COLOMBIANOS 2018</t>
  </si>
  <si>
    <t>VALOR CANON EN PESOS COLOMBIANOS x m2 (CANON/AREA)</t>
  </si>
  <si>
    <t>Rama Judicial - DESAJ Santander</t>
  </si>
  <si>
    <t>PRESUPUESTO OFICIAL VIGENCIA 2018</t>
  </si>
  <si>
    <t>ESTUDIO PREVIO PARA CONTRATAR EL ARRENDAMIENTO DE UNOS BIENES INMUEBLES DESTINADOS AL FUNCIONAMIENTO DE DESPACHOS JUDICIALES RAMA JUDICIAL SECCIONAL SANTANDER - PRESUPUESTO OFICIAL ESTIMADO VIGENCIA 2019</t>
  </si>
  <si>
    <t>VALOR CANON EN PESOS COLOMBIANOS 2019</t>
  </si>
  <si>
    <t>PRESUPUESTO OFICIAL VIGENCIA 2019</t>
  </si>
  <si>
    <t>RESULTADOS OFERTA EN PORTALES DE INTERNET ESPECIALIZADOS EN ARRENDAMIENTO DE INMUEBLES VIGENCIA 2019: 
FILTROS DE BÚSQUEDA (SOCORRO-LOCAL/OFICINA-ARRIENDO)</t>
  </si>
  <si>
    <t>PORTAL WEB</t>
  </si>
  <si>
    <t>VALOR CANON EN PESOS COLOMBIANOS 2020</t>
  </si>
  <si>
    <t>www.fincaraiz.com.co</t>
  </si>
  <si>
    <t>www.metrocuadrado.com</t>
  </si>
  <si>
    <t>PROMEDIO VIGENCIA 2019</t>
  </si>
  <si>
    <t>RESULTADOS OFERTA EN PORTALES DE INTERNET ESPECIALIZADOS EN ARRENDAMIENTO DE INMUEBLES VIGENCIA 2020
FILTROS DE BÚSQUEDA (SOCORRO-LOCAL/OFICINA-ARRIENDO)</t>
  </si>
  <si>
    <t>PROMEDIO VIGENCIA 2020</t>
  </si>
  <si>
    <r>
      <t xml:space="preserve">RESULTADOS CONSULTA DE PRECIOS - VALOR CÁNON DE ARRENDAMIENTO </t>
    </r>
    <r>
      <rPr>
        <b/>
        <u/>
        <sz val="12"/>
        <color theme="1"/>
        <rFont val="Calibri (Cuerpo)"/>
      </rPr>
      <t>MENSUAL</t>
    </r>
    <r>
      <rPr>
        <b/>
        <sz val="12"/>
        <color theme="1"/>
        <rFont val="Calibri"/>
        <family val="2"/>
        <scheme val="minor"/>
      </rPr>
      <t xml:space="preserve"> PROMEDIO DE UN BIEN INMUEBLE DEL ÁREA DEL BIEN OBJETO DE LITIGIO, DESTINADO PARA LOCAL U OFICINAS EN EL MUNICIPIO DE EL SOCORRO PARA LAS VIGENCIAS 2018, 2019 Y 2020</t>
    </r>
  </si>
  <si>
    <t>PRODUCTO: CANON MENSUAL PROMEDIO 2018 POR EL ÁREA DEL INMUEBLE REGISTRADA EN FICHA CATASTRAL</t>
  </si>
  <si>
    <t>ÁREA DEL INMUEBLE</t>
  </si>
  <si>
    <t>PROMEDIO CANON MENSUAL 2018 X m2</t>
  </si>
  <si>
    <t>RESULTADO DEL PRODUCTO</t>
  </si>
  <si>
    <t>PRODUCTO: CANON MENSUAL PROMEDIO 2019 POR EL ÁREA DEL INMUEBLE REGISTRADA EN FICHA CATASTRAL</t>
  </si>
  <si>
    <t>PROMEDIO CANON MENSUAL 2019 X m2</t>
  </si>
  <si>
    <t>PRODUCTO: CANON MENSUAL PROMEDIO 2020 POR EL ÁREA DEL INMUEBLE REGISTRADA EN FICHA CATASTRAL</t>
  </si>
  <si>
    <t>PROMEDIO CANON MENSUAL 2020 X m2</t>
  </si>
  <si>
    <r>
      <t xml:space="preserve">VALOR CÁNON DE ARRENDAMIENTO </t>
    </r>
    <r>
      <rPr>
        <b/>
        <u/>
        <sz val="12"/>
        <color theme="1"/>
        <rFont val="Calibri (Cuerpo)"/>
      </rPr>
      <t>ANUAL</t>
    </r>
    <r>
      <rPr>
        <b/>
        <sz val="12"/>
        <color theme="1"/>
        <rFont val="Calibri"/>
        <family val="2"/>
        <scheme val="minor"/>
      </rPr>
      <t xml:space="preserve"> PROMEDIO DE UN BIEN INMUEBLE DEL ÁREA DEL BIEN OBJETO DE LITIGIO, DESTINADO PARA LOCAL U OFICINAS EN EL MUNICIPIO DE EL SOCORRO PARA LAS VIGENCIAS 2018, 2019 Y 2020</t>
    </r>
  </si>
  <si>
    <t>PRODUCTO: CANON MENSUAL PROMEDIO 2018 POR 12 MESES</t>
  </si>
  <si>
    <t>MENSUALIDADES X AÑO</t>
  </si>
  <si>
    <t>RESULTADO DEL PRODUCTO 
(CÁNON ANUAL)</t>
  </si>
  <si>
    <t>PRODUCTO: CANON MENSUAL PROMEDIO 2019 POR 12 MESES</t>
  </si>
  <si>
    <t>PRODUCTO: CANON MENSUAL PROMEDIO 2020 POR 6 MESES</t>
  </si>
  <si>
    <t>VALOR APROXIMADO EN PESOS COLOMBIANOS DEL CÁNON DE ARRENDAMIENTO DE VIGENCIAS 2020, 2019 Y 2018, Y ANTERIORES CALCULADAS CON BASE EN EL CANON RESULTANTE PARA LA VIGENCIA 2018</t>
  </si>
  <si>
    <t>AÑO DE VIGENCIA</t>
  </si>
  <si>
    <r>
      <t xml:space="preserve">VALOR CÁNON </t>
    </r>
    <r>
      <rPr>
        <b/>
        <u/>
        <sz val="12"/>
        <color theme="1"/>
        <rFont val="Calibri (Cuerpo)"/>
      </rPr>
      <t>POR VIGENCIA</t>
    </r>
    <r>
      <rPr>
        <sz val="12"/>
        <color theme="1"/>
        <rFont val="Calibri"/>
        <family val="2"/>
        <scheme val="minor"/>
      </rPr>
      <t xml:space="preserve"> EN PESOS COLOMBIANOS</t>
    </r>
  </si>
  <si>
    <t>2020 (1er semestre)</t>
  </si>
  <si>
    <t>TOTAL ACUMULADO VIGENCIAS 2003 AL 2020</t>
  </si>
  <si>
    <t>NOTA 1: Para el cálculo del valor estimado del cánon de arrendamiento mensual en las vigencias 2018, 2019 y 2020, se tomó como valores base aquellos valores mensuales consignados en los estudios previos utilizados para la contratación de arrendamiento de un bien inmueble puesto al servicio de la Rama Judicial en el municipio del Socorro - Santander para las vigencias 2018 y 2019, así como la consulta de precios de la oferta de arrendamiento mensual en el mercado inmobiliario del municipio del Socorro – Santander para local comercial u oficina respecto de las vigencias 2019 y 2020, promediando dichos valores para cada vigencia, conforme se detalla en el presente documento en formato Excel y en los soportes de las consultas de precios efectuadas en los portales web especializados en arrendamientos inmobiliarios www.fincaraiz.com.co y www.metrocuadrado.com, que se anexan como soporte de la estimación razonada que se efectúa para el canon mensual en dichas vigencias. 
NOTA 2: Para determinar el valor aproximado del cánon de arrendamiento mensual del inmueble objeto de reivindicación, se tomó como base el valor mensual promedio obtenido para cada una de las vigencias descritas en precedencia (2018, 2019 y 2020), dividido entre el área de cada uno de los inmuebles correspondientes, obteniendo así el valor mensual promedio de arrendamiento del metro cuadrado para las vigencias 2018, 2019 y 2020, el cual fuere a su vez multiplicado por el área del inmueble objeto de la demanda -obtenida de la ficha catastral IGAC actualizada a fecha 19/04/2018- que corresponde a 1.431 metros cuadrados. 
NOTA 3: Para obtener el valor del cánon anual promedio de cada vigencia se multiplicaron los valores mensuales promedio obtenidos, por los 12 meses del año. 
NOTA 4: Para el cálculo del valor anual estimado del cánon de arrendamiento respecto de las vigencias 2003 a 2017, el mismo se efectuó con base en el valor promedio del cánon anual aproximado del inmueble objeto de la demanda obtenido para la vigencia 2018, valor obtenido partiendo de las operaciones descritas en precedencia y, con fundamento en dicho valor, se calculó el valor del dinero en el tiempo desde el año 2003 al 2018, aplicando la tasa de inflación promedio para Colombia entre los años 2003 y 2018, que fue del 4.53% anual y, utilizando el método de ensayo y error, se obtuvo el valor coincidente con el valor promedio del cánon anual calculado para el inmueble respecto de la vigencia 2018, mediante el uso de la calculadora de inflación de pesos colombianos, instrumento de cálculo disponible en el portal web www.dineroeneltiempo.com/peso-colombiano, teniendo en cuenta la variación del IPC entre los años 2003 y 2018, detallando los valores obtenidos para cada vigencia (2003 a 2017) arrojados con base en dicho cómputo.
NOTA 5: Para el cálculo del valor del cánon anual aproximado de los años 2003 al 2017, se tomó la tasa de inflación promedio para Colombia entre los años 2003 y 2018 que fue del 4.53% anual, utilizando el método antes descrito. En total, la moneda presentó un aumento del 94.44% entre estos años (2003 a 2018). Esto quiere decir que 1 peso colombiano (COP) de 2003 equivale a 1.94 pesos colombianos de 2018. Fuente: www.dineroeneltiempo.com/peso-colombiano 
NOTA 6: El valor del cánon aproximado para la vigencia 2020 está calculado con base en las operaciones antes descritas pero solo respecto del primer semestre del año 2020, que corresponde a los meses de enero a junio, efectivamente causados a la fecha de la presentación de la reforma de la demanda.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</si>
</sst>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quot;$&quot;#,##0"/>
    <numFmt numFmtId="166" formatCode="&quot;$&quot;#,##0.0000"/>
  </numFmts>
  <fonts count="15">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b/>
      <sz val="11"/>
      <color theme="1"/>
      <name val="Calibri"/>
      <family val="2"/>
      <scheme val="minor"/>
    </font>
    <font>
      <b/>
      <u/>
      <sz val="11"/>
      <color theme="1"/>
      <name val="Calibri (Cuerpo)"/>
    </font>
    <font>
      <u/>
      <sz val="12"/>
      <color theme="10"/>
      <name val="Calibri"/>
      <family val="2"/>
      <scheme val="minor"/>
    </font>
    <font>
      <b/>
      <u/>
      <sz val="12"/>
      <color theme="1"/>
      <name val="Calibri (Cuerpo)"/>
    </font>
    <font>
      <sz val="12"/>
      <color theme="1"/>
      <name val="Helvetica Neue"/>
      <family val="2"/>
    </font>
    <font>
      <b/>
      <sz val="14"/>
      <color theme="1"/>
      <name val="Calibri"/>
      <family val="2"/>
      <scheme val="minor"/>
    </font>
    <font>
      <b/>
      <sz val="18"/>
      <color theme="1"/>
      <name val="Calibri"/>
      <family val="2"/>
      <scheme val="minor"/>
    </font>
    <font>
      <sz val="14"/>
      <color theme="1"/>
      <name val="Calibri"/>
      <family val="2"/>
      <scheme val="minor"/>
    </font>
    <font>
      <b/>
      <u/>
      <sz val="14"/>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0" fontId="4" fillId="0" borderId="0" xfId="0" applyFont="1"/>
    <xf numFmtId="0" fontId="0" fillId="0" borderId="1" xfId="0" applyBorder="1"/>
    <xf numFmtId="0" fontId="8" fillId="0" borderId="1" xfId="2" applyBorder="1"/>
    <xf numFmtId="164" fontId="0" fillId="0" borderId="1" xfId="1" applyFont="1" applyBorder="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vertical="center"/>
    </xf>
    <xf numFmtId="164" fontId="0" fillId="0" borderId="1" xfId="0" applyNumberFormat="1" applyBorder="1"/>
    <xf numFmtId="0" fontId="0" fillId="0" borderId="1" xfId="0" applyBorder="1" applyAlignment="1">
      <alignment horizontal="left" vertical="center" wrapText="1"/>
    </xf>
    <xf numFmtId="166" fontId="0" fillId="0" borderId="1" xfId="1" applyNumberFormat="1" applyFont="1" applyBorder="1" applyAlignment="1"/>
    <xf numFmtId="164" fontId="0" fillId="0" borderId="1" xfId="1" applyNumberFormat="1" applyFont="1" applyBorder="1" applyAlignment="1">
      <alignment horizontal="right"/>
    </xf>
    <xf numFmtId="165" fontId="10" fillId="0" borderId="0" xfId="1" applyNumberFormat="1" applyFont="1" applyBorder="1" applyAlignment="1"/>
    <xf numFmtId="166" fontId="10" fillId="0" borderId="0" xfId="1" applyNumberFormat="1" applyFont="1" applyBorder="1" applyAlignment="1"/>
    <xf numFmtId="165" fontId="0" fillId="0" borderId="1" xfId="1" applyNumberFormat="1" applyFont="1" applyBorder="1" applyAlignment="1"/>
    <xf numFmtId="0" fontId="5" fillId="0" borderId="1" xfId="0" applyFont="1" applyBorder="1" applyAlignment="1">
      <alignment horizontal="center" vertical="center" wrapText="1"/>
    </xf>
    <xf numFmtId="164" fontId="3" fillId="0" borderId="1" xfId="1" applyFont="1" applyBorder="1"/>
    <xf numFmtId="0" fontId="14" fillId="3" borderId="1" xfId="0" applyFont="1" applyFill="1" applyBorder="1"/>
    <xf numFmtId="0" fontId="0" fillId="3" borderId="1" xfId="0" applyFill="1" applyBorder="1"/>
    <xf numFmtId="164" fontId="3" fillId="3" borderId="1" xfId="0" applyNumberFormat="1" applyFont="1" applyFill="1" applyBorder="1"/>
    <xf numFmtId="164" fontId="5" fillId="3" borderId="1" xfId="0" applyNumberFormat="1" applyFont="1" applyFill="1" applyBorder="1"/>
    <xf numFmtId="164" fontId="0" fillId="0" borderId="1" xfId="1" applyNumberFormat="1" applyFont="1" applyFill="1" applyBorder="1" applyAlignment="1">
      <alignment horizontal="right"/>
    </xf>
    <xf numFmtId="0" fontId="0" fillId="0" borderId="1" xfId="0" applyFont="1" applyBorder="1" applyAlignment="1">
      <alignment horizontal="center" vertical="center"/>
    </xf>
    <xf numFmtId="0" fontId="0" fillId="0" borderId="1" xfId="0" applyFont="1" applyBorder="1" applyAlignment="1">
      <alignment horizontal="center"/>
    </xf>
    <xf numFmtId="0" fontId="12" fillId="4" borderId="1" xfId="0" applyFont="1" applyFill="1" applyBorder="1" applyAlignment="1">
      <alignment horizontal="center" wrapText="1"/>
    </xf>
    <xf numFmtId="0" fontId="4" fillId="2" borderId="1" xfId="0" applyFont="1" applyFill="1" applyBorder="1" applyAlignment="1">
      <alignment horizontal="center" wrapText="1"/>
    </xf>
    <xf numFmtId="0" fontId="13" fillId="0" borderId="1" xfId="0" applyFont="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13" fillId="2" borderId="1" xfId="0" applyFont="1" applyFill="1" applyBorder="1" applyAlignment="1">
      <alignment horizontal="center" wrapText="1"/>
    </xf>
    <xf numFmtId="0" fontId="0" fillId="2" borderId="1" xfId="0" applyFont="1" applyFill="1" applyBorder="1" applyAlignment="1">
      <alignment horizontal="center" vertical="center"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xf>
    <xf numFmtId="0" fontId="3" fillId="3" borderId="1" xfId="0" applyFont="1" applyFill="1" applyBorder="1" applyAlignment="1">
      <alignment horizontal="center"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1" fillId="0" borderId="1" xfId="0" applyFont="1" applyBorder="1" applyAlignment="1">
      <alignment horizontal="left" vertical="center" wrapText="1"/>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fincaraiz.com.co/" TargetMode="External"/><Relationship Id="rId13" Type="http://schemas.openxmlformats.org/officeDocument/2006/relationships/hyperlink" Target="http://www.fincaraiz.com.co/" TargetMode="External"/><Relationship Id="rId3" Type="http://schemas.openxmlformats.org/officeDocument/2006/relationships/hyperlink" Target="http://www.fincaraiz.com.co/" TargetMode="External"/><Relationship Id="rId7" Type="http://schemas.openxmlformats.org/officeDocument/2006/relationships/hyperlink" Target="http://www.fincaraiz.com.co/" TargetMode="External"/><Relationship Id="rId12" Type="http://schemas.openxmlformats.org/officeDocument/2006/relationships/hyperlink" Target="http://www.metrocuadrado.com/" TargetMode="External"/><Relationship Id="rId2" Type="http://schemas.openxmlformats.org/officeDocument/2006/relationships/hyperlink" Target="http://www.fincaraiz.com.co/" TargetMode="External"/><Relationship Id="rId1" Type="http://schemas.openxmlformats.org/officeDocument/2006/relationships/hyperlink" Target="http://www.metrocuadrado.com/" TargetMode="External"/><Relationship Id="rId6" Type="http://schemas.openxmlformats.org/officeDocument/2006/relationships/hyperlink" Target="http://www.metrocuadrado.com/" TargetMode="External"/><Relationship Id="rId11" Type="http://schemas.openxmlformats.org/officeDocument/2006/relationships/hyperlink" Target="http://www.metrocuadrado.com/" TargetMode="External"/><Relationship Id="rId5" Type="http://schemas.openxmlformats.org/officeDocument/2006/relationships/hyperlink" Target="http://www.fincaraiz.com.co/" TargetMode="External"/><Relationship Id="rId10" Type="http://schemas.openxmlformats.org/officeDocument/2006/relationships/hyperlink" Target="http://www.fincaraiz.com.co/" TargetMode="External"/><Relationship Id="rId4" Type="http://schemas.openxmlformats.org/officeDocument/2006/relationships/hyperlink" Target="http://www.fincaraiz.com.co/" TargetMode="External"/><Relationship Id="rId9" Type="http://schemas.openxmlformats.org/officeDocument/2006/relationships/hyperlink" Target="http://www.fincaraiz.com.co/" TargetMode="External"/><Relationship Id="rId14" Type="http://schemas.openxmlformats.org/officeDocument/2006/relationships/hyperlink" Target="http://www.fincaraiz.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
  <sheetViews>
    <sheetView tabSelected="1" zoomScale="83" zoomScaleNormal="83" workbookViewId="0">
      <selection activeCell="A78" sqref="A78:D78"/>
    </sheetView>
  </sheetViews>
  <sheetFormatPr defaultColWidth="11" defaultRowHeight="15.6"/>
  <cols>
    <col min="1" max="1" width="32.75" customWidth="1"/>
    <col min="2" max="3" width="29.75" customWidth="1"/>
    <col min="4" max="4" width="50.75" customWidth="1"/>
    <col min="5" max="5" width="28.25" customWidth="1"/>
  </cols>
  <sheetData>
    <row r="1" spans="1:8" ht="55.15" customHeight="1">
      <c r="A1" s="26" t="s">
        <v>0</v>
      </c>
      <c r="B1" s="26"/>
      <c r="C1" s="26"/>
      <c r="D1" s="26"/>
      <c r="E1" s="1"/>
      <c r="F1" s="1"/>
      <c r="G1" s="1"/>
      <c r="H1" s="1"/>
    </row>
    <row r="2" spans="1:8" ht="75" customHeight="1">
      <c r="A2" s="27" t="s">
        <v>1</v>
      </c>
      <c r="B2" s="27"/>
      <c r="C2" s="27"/>
      <c r="D2" s="27"/>
      <c r="E2" s="1"/>
      <c r="F2" s="1"/>
      <c r="G2" s="1"/>
      <c r="H2" s="1"/>
    </row>
    <row r="3" spans="1:8" ht="210.6" customHeight="1">
      <c r="A3" s="44" t="s">
        <v>2</v>
      </c>
      <c r="B3" s="44"/>
      <c r="C3" s="44"/>
      <c r="D3" s="44"/>
      <c r="E3" s="1"/>
      <c r="F3" s="1"/>
      <c r="G3" s="1"/>
      <c r="H3" s="1"/>
    </row>
    <row r="4" spans="1:8" ht="42" customHeight="1">
      <c r="A4" s="28" t="s">
        <v>3</v>
      </c>
      <c r="B4" s="28"/>
      <c r="C4" s="28"/>
      <c r="D4" s="28"/>
    </row>
    <row r="5" spans="1:8" ht="40.9" customHeight="1">
      <c r="A5" s="32" t="s">
        <v>4</v>
      </c>
      <c r="B5" s="32"/>
      <c r="C5" s="32"/>
      <c r="D5" s="32"/>
    </row>
    <row r="6" spans="1:8" ht="42" customHeight="1">
      <c r="A6" s="7" t="s">
        <v>5</v>
      </c>
      <c r="B6" s="7" t="s">
        <v>6</v>
      </c>
      <c r="C6" s="7" t="s">
        <v>7</v>
      </c>
      <c r="D6" s="7" t="s">
        <v>8</v>
      </c>
    </row>
    <row r="7" spans="1:8" ht="46.9" customHeight="1">
      <c r="A7" s="33" t="s">
        <v>9</v>
      </c>
      <c r="B7" s="33"/>
      <c r="C7" s="7" t="s">
        <v>10</v>
      </c>
      <c r="D7" s="17" t="s">
        <v>11</v>
      </c>
    </row>
    <row r="8" spans="1:8" ht="46.9" customHeight="1">
      <c r="A8" s="34" t="s">
        <v>12</v>
      </c>
      <c r="B8" s="35"/>
      <c r="C8" s="35"/>
      <c r="D8" s="36"/>
    </row>
    <row r="9" spans="1:8" ht="49.9" customHeight="1">
      <c r="A9" s="29" t="s">
        <v>13</v>
      </c>
      <c r="B9" s="30"/>
      <c r="C9" s="30"/>
      <c r="D9" s="31"/>
    </row>
    <row r="10" spans="1:8" ht="46.9" customHeight="1">
      <c r="A10" s="6" t="s">
        <v>14</v>
      </c>
      <c r="B10" s="6" t="s">
        <v>15</v>
      </c>
      <c r="C10" s="7" t="s">
        <v>16</v>
      </c>
      <c r="D10" s="7" t="s">
        <v>17</v>
      </c>
    </row>
    <row r="11" spans="1:8" ht="19.899999999999999" customHeight="1">
      <c r="A11" s="3" t="s">
        <v>18</v>
      </c>
      <c r="B11" s="2">
        <v>130</v>
      </c>
      <c r="C11" s="4">
        <v>874182</v>
      </c>
      <c r="D11" s="18">
        <f>C11/B11</f>
        <v>6724.4769230769234</v>
      </c>
    </row>
    <row r="12" spans="1:8" ht="19.899999999999999" customHeight="1">
      <c r="A12" s="19" t="s">
        <v>19</v>
      </c>
      <c r="B12" s="20"/>
      <c r="C12" s="20"/>
      <c r="D12" s="21">
        <f>AVERAGE(D11:D11)</f>
        <v>6724.4769230769234</v>
      </c>
    </row>
    <row r="13" spans="1:8" ht="48.6" customHeight="1">
      <c r="A13" s="29" t="s">
        <v>20</v>
      </c>
      <c r="B13" s="30"/>
      <c r="C13" s="30"/>
      <c r="D13" s="31"/>
    </row>
    <row r="14" spans="1:8" ht="46.9" customHeight="1">
      <c r="A14" s="6" t="s">
        <v>14</v>
      </c>
      <c r="B14" s="6" t="s">
        <v>15</v>
      </c>
      <c r="C14" s="7" t="s">
        <v>21</v>
      </c>
      <c r="D14" s="7" t="s">
        <v>17</v>
      </c>
    </row>
    <row r="15" spans="1:8" ht="19.899999999999999" customHeight="1">
      <c r="A15" s="3" t="s">
        <v>18</v>
      </c>
      <c r="B15" s="2">
        <v>130</v>
      </c>
      <c r="C15" s="4">
        <v>900407</v>
      </c>
      <c r="D15" s="18">
        <f>C15/B15</f>
        <v>6926.207692307692</v>
      </c>
    </row>
    <row r="16" spans="1:8" ht="19.899999999999999" customHeight="1">
      <c r="A16" s="19" t="s">
        <v>22</v>
      </c>
      <c r="B16" s="20"/>
      <c r="C16" s="20"/>
      <c r="D16" s="21">
        <f>AVERAGE(D15:D15)</f>
        <v>6926.207692307692</v>
      </c>
    </row>
    <row r="17" spans="1:4" ht="49.15" customHeight="1">
      <c r="A17" s="29" t="s">
        <v>23</v>
      </c>
      <c r="B17" s="30"/>
      <c r="C17" s="30"/>
      <c r="D17" s="31"/>
    </row>
    <row r="18" spans="1:4" ht="46.15" customHeight="1">
      <c r="A18" s="6" t="s">
        <v>24</v>
      </c>
      <c r="B18" s="6" t="s">
        <v>15</v>
      </c>
      <c r="C18" s="7" t="s">
        <v>25</v>
      </c>
      <c r="D18" s="7" t="s">
        <v>17</v>
      </c>
    </row>
    <row r="19" spans="1:4" ht="16.149999999999999" customHeight="1">
      <c r="A19" s="3" t="s">
        <v>26</v>
      </c>
      <c r="B19" s="2">
        <v>356</v>
      </c>
      <c r="C19" s="4">
        <v>3000000</v>
      </c>
      <c r="D19" s="4">
        <f>C19/B19</f>
        <v>8426.9662921348317</v>
      </c>
    </row>
    <row r="20" spans="1:4" ht="16.149999999999999" customHeight="1">
      <c r="A20" s="3" t="s">
        <v>26</v>
      </c>
      <c r="B20" s="2">
        <v>356</v>
      </c>
      <c r="C20" s="4">
        <v>3000000</v>
      </c>
      <c r="D20" s="4">
        <f t="shared" ref="D20:D21" si="0">C20/B20</f>
        <v>8426.9662921348317</v>
      </c>
    </row>
    <row r="21" spans="1:4" ht="16.149999999999999" customHeight="1">
      <c r="A21" s="3" t="s">
        <v>26</v>
      </c>
      <c r="B21" s="2">
        <v>316</v>
      </c>
      <c r="C21" s="4">
        <v>2000000</v>
      </c>
      <c r="D21" s="4">
        <f t="shared" si="0"/>
        <v>6329.1139240506327</v>
      </c>
    </row>
    <row r="22" spans="1:4" ht="16.149999999999999" customHeight="1">
      <c r="A22" s="3" t="s">
        <v>26</v>
      </c>
      <c r="B22" s="2">
        <v>270</v>
      </c>
      <c r="C22" s="4">
        <v>1100000</v>
      </c>
      <c r="D22" s="4">
        <f>C22/B22</f>
        <v>4074.0740740740739</v>
      </c>
    </row>
    <row r="23" spans="1:4" ht="16.149999999999999" customHeight="1">
      <c r="A23" s="3" t="s">
        <v>27</v>
      </c>
      <c r="B23" s="2">
        <v>356</v>
      </c>
      <c r="C23" s="4">
        <v>3000000</v>
      </c>
      <c r="D23" s="4">
        <f t="shared" ref="D23:D24" si="1">C23/B23</f>
        <v>8426.9662921348317</v>
      </c>
    </row>
    <row r="24" spans="1:4" ht="16.149999999999999" customHeight="1">
      <c r="A24" s="3" t="s">
        <v>27</v>
      </c>
      <c r="B24" s="2">
        <v>356</v>
      </c>
      <c r="C24" s="4">
        <v>3000000</v>
      </c>
      <c r="D24" s="4">
        <f t="shared" si="1"/>
        <v>8426.9662921348317</v>
      </c>
    </row>
    <row r="25" spans="1:4" ht="16.149999999999999" customHeight="1">
      <c r="A25" s="3" t="s">
        <v>27</v>
      </c>
      <c r="B25" s="2">
        <v>356</v>
      </c>
      <c r="C25" s="4">
        <v>3000000</v>
      </c>
      <c r="D25" s="4">
        <f>C25/B25</f>
        <v>8426.9662921348317</v>
      </c>
    </row>
    <row r="26" spans="1:4" ht="25.15" customHeight="1">
      <c r="A26" s="19" t="s">
        <v>28</v>
      </c>
      <c r="B26" s="20"/>
      <c r="C26" s="20"/>
      <c r="D26" s="21">
        <f>AVERAGE(D16:D25)</f>
        <v>7433.0283938883204</v>
      </c>
    </row>
    <row r="27" spans="1:4" ht="46.9" customHeight="1">
      <c r="A27" s="29" t="s">
        <v>29</v>
      </c>
      <c r="B27" s="30"/>
      <c r="C27" s="30"/>
      <c r="D27" s="31"/>
    </row>
    <row r="28" spans="1:4" ht="31.15">
      <c r="A28" s="6" t="s">
        <v>24</v>
      </c>
      <c r="B28" s="6" t="s">
        <v>15</v>
      </c>
      <c r="C28" s="7" t="s">
        <v>25</v>
      </c>
      <c r="D28" s="7" t="s">
        <v>17</v>
      </c>
    </row>
    <row r="29" spans="1:4">
      <c r="A29" s="3" t="s">
        <v>26</v>
      </c>
      <c r="B29" s="2">
        <v>40</v>
      </c>
      <c r="C29" s="4">
        <v>600000</v>
      </c>
      <c r="D29" s="4">
        <f>C29/B29</f>
        <v>15000</v>
      </c>
    </row>
    <row r="30" spans="1:4">
      <c r="A30" s="3" t="s">
        <v>26</v>
      </c>
      <c r="B30" s="2">
        <v>40</v>
      </c>
      <c r="C30" s="4">
        <v>1000000</v>
      </c>
      <c r="D30" s="4">
        <f t="shared" ref="D30:D31" si="2">C30/B30</f>
        <v>25000</v>
      </c>
    </row>
    <row r="31" spans="1:4">
      <c r="A31" s="3" t="s">
        <v>26</v>
      </c>
      <c r="B31" s="2">
        <v>30</v>
      </c>
      <c r="C31" s="4">
        <v>700000</v>
      </c>
      <c r="D31" s="4">
        <f t="shared" si="2"/>
        <v>23333.333333333332</v>
      </c>
    </row>
    <row r="32" spans="1:4">
      <c r="A32" s="3" t="s">
        <v>26</v>
      </c>
      <c r="B32" s="2">
        <v>356</v>
      </c>
      <c r="C32" s="4">
        <v>3000000</v>
      </c>
      <c r="D32" s="4">
        <f>C32/B32</f>
        <v>8426.9662921348317</v>
      </c>
    </row>
    <row r="33" spans="1:4">
      <c r="A33" s="3" t="s">
        <v>27</v>
      </c>
      <c r="B33" s="2">
        <v>356</v>
      </c>
      <c r="C33" s="4">
        <v>3000000</v>
      </c>
      <c r="D33" s="4">
        <f>C33/B33</f>
        <v>8426.9662921348317</v>
      </c>
    </row>
    <row r="34" spans="1:4" ht="18">
      <c r="A34" s="19" t="s">
        <v>30</v>
      </c>
      <c r="B34" s="20"/>
      <c r="C34" s="20"/>
      <c r="D34" s="21">
        <f>AVERAGE(D29:D33)</f>
        <v>16037.4531835206</v>
      </c>
    </row>
    <row r="36" spans="1:4" ht="31.15" customHeight="1">
      <c r="A36" s="40" t="s">
        <v>31</v>
      </c>
      <c r="B36" s="40"/>
      <c r="C36" s="40"/>
      <c r="D36" s="40"/>
    </row>
    <row r="37" spans="1:4">
      <c r="A37" s="39" t="s">
        <v>32</v>
      </c>
      <c r="B37" s="39"/>
      <c r="C37" s="39"/>
      <c r="D37" s="39"/>
    </row>
    <row r="38" spans="1:4">
      <c r="A38" s="6" t="s">
        <v>33</v>
      </c>
      <c r="B38" s="9" t="s">
        <v>34</v>
      </c>
      <c r="C38" s="9"/>
      <c r="D38" s="6" t="s">
        <v>35</v>
      </c>
    </row>
    <row r="39" spans="1:4">
      <c r="A39" s="2">
        <v>1431</v>
      </c>
      <c r="B39" s="2"/>
      <c r="C39" s="4">
        <f>D12</f>
        <v>6724.4769230769234</v>
      </c>
      <c r="D39" s="10">
        <f>(C39*A39)</f>
        <v>9622726.4769230783</v>
      </c>
    </row>
    <row r="40" spans="1:4">
      <c r="A40" s="39" t="s">
        <v>36</v>
      </c>
      <c r="B40" s="39"/>
      <c r="C40" s="39"/>
      <c r="D40" s="39"/>
    </row>
    <row r="41" spans="1:4">
      <c r="A41" s="6" t="s">
        <v>33</v>
      </c>
      <c r="B41" s="9" t="s">
        <v>37</v>
      </c>
      <c r="C41" s="9"/>
      <c r="D41" s="6" t="s">
        <v>35</v>
      </c>
    </row>
    <row r="42" spans="1:4">
      <c r="A42" s="2">
        <v>1431</v>
      </c>
      <c r="B42" s="2"/>
      <c r="C42" s="4">
        <f>D26</f>
        <v>7433.0283938883204</v>
      </c>
      <c r="D42" s="10">
        <f>(C42*A42)</f>
        <v>10636663.631654186</v>
      </c>
    </row>
    <row r="43" spans="1:4">
      <c r="A43" s="39" t="s">
        <v>38</v>
      </c>
      <c r="B43" s="39"/>
      <c r="C43" s="39"/>
      <c r="D43" s="39"/>
    </row>
    <row r="44" spans="1:4">
      <c r="A44" s="6" t="s">
        <v>33</v>
      </c>
      <c r="B44" s="9" t="s">
        <v>39</v>
      </c>
      <c r="C44" s="9"/>
      <c r="D44" s="6" t="s">
        <v>35</v>
      </c>
    </row>
    <row r="45" spans="1:4">
      <c r="A45" s="2">
        <v>1431</v>
      </c>
      <c r="B45" s="2"/>
      <c r="C45" s="4">
        <f>D34</f>
        <v>16037.4531835206</v>
      </c>
      <c r="D45" s="10">
        <f>(C45*A45)</f>
        <v>22949595.50561798</v>
      </c>
    </row>
    <row r="46" spans="1:4" ht="33" customHeight="1">
      <c r="A46" s="40" t="s">
        <v>40</v>
      </c>
      <c r="B46" s="40"/>
      <c r="C46" s="40"/>
      <c r="D46" s="40"/>
    </row>
    <row r="47" spans="1:4" ht="21" customHeight="1">
      <c r="A47" s="39" t="s">
        <v>41</v>
      </c>
      <c r="B47" s="39"/>
      <c r="C47" s="39"/>
      <c r="D47" s="39"/>
    </row>
    <row r="48" spans="1:4" ht="31.9" customHeight="1">
      <c r="A48" s="8" t="s">
        <v>33</v>
      </c>
      <c r="B48" s="11" t="s">
        <v>34</v>
      </c>
      <c r="C48" s="9" t="s">
        <v>42</v>
      </c>
      <c r="D48" s="5" t="s">
        <v>43</v>
      </c>
    </row>
    <row r="49" spans="1:5" ht="21" customHeight="1">
      <c r="A49" s="2">
        <v>1431</v>
      </c>
      <c r="B49" s="4">
        <f>D39</f>
        <v>9622726.4769230783</v>
      </c>
      <c r="C49" s="2">
        <v>12</v>
      </c>
      <c r="D49" s="10">
        <f>(B49*12)</f>
        <v>115472717.72307694</v>
      </c>
    </row>
    <row r="50" spans="1:5" ht="21" customHeight="1">
      <c r="A50" s="39" t="s">
        <v>44</v>
      </c>
      <c r="B50" s="39"/>
      <c r="C50" s="39"/>
      <c r="D50" s="39"/>
    </row>
    <row r="51" spans="1:5" ht="31.9" customHeight="1">
      <c r="A51" s="8" t="s">
        <v>33</v>
      </c>
      <c r="B51" s="11" t="s">
        <v>37</v>
      </c>
      <c r="C51" s="9" t="s">
        <v>42</v>
      </c>
      <c r="D51" s="5" t="s">
        <v>43</v>
      </c>
    </row>
    <row r="52" spans="1:5" ht="21" customHeight="1">
      <c r="A52" s="2">
        <v>1431</v>
      </c>
      <c r="B52" s="4">
        <f>D42</f>
        <v>10636663.631654186</v>
      </c>
      <c r="C52" s="2">
        <v>12</v>
      </c>
      <c r="D52" s="10">
        <f>(B52*12)</f>
        <v>127639963.57985023</v>
      </c>
    </row>
    <row r="53" spans="1:5" ht="21" customHeight="1">
      <c r="A53" s="39" t="s">
        <v>45</v>
      </c>
      <c r="B53" s="39"/>
      <c r="C53" s="39"/>
      <c r="D53" s="39"/>
    </row>
    <row r="54" spans="1:5" ht="31.9" customHeight="1">
      <c r="A54" s="8" t="s">
        <v>33</v>
      </c>
      <c r="B54" s="11" t="s">
        <v>39</v>
      </c>
      <c r="C54" s="9" t="s">
        <v>42</v>
      </c>
      <c r="D54" s="5" t="s">
        <v>43</v>
      </c>
    </row>
    <row r="55" spans="1:5" ht="21" customHeight="1">
      <c r="A55" s="2">
        <v>1431</v>
      </c>
      <c r="B55" s="4">
        <f>D45</f>
        <v>22949595.50561798</v>
      </c>
      <c r="C55" s="2">
        <v>6</v>
      </c>
      <c r="D55" s="10">
        <f>(B55*C55)</f>
        <v>137697573.03370789</v>
      </c>
    </row>
    <row r="57" spans="1:5" ht="39" customHeight="1">
      <c r="A57" s="40" t="s">
        <v>46</v>
      </c>
      <c r="B57" s="40"/>
      <c r="C57" s="40"/>
      <c r="D57" s="40"/>
    </row>
    <row r="58" spans="1:5">
      <c r="A58" s="24" t="s">
        <v>47</v>
      </c>
      <c r="B58" s="38" t="s">
        <v>48</v>
      </c>
      <c r="C58" s="38"/>
      <c r="D58" s="38"/>
    </row>
    <row r="59" spans="1:5">
      <c r="A59" s="25">
        <v>2003</v>
      </c>
      <c r="B59" s="16"/>
      <c r="C59" s="16"/>
      <c r="D59" s="13">
        <v>59386651</v>
      </c>
      <c r="E59" s="14"/>
    </row>
    <row r="60" spans="1:5">
      <c r="A60" s="25">
        <v>2004</v>
      </c>
      <c r="B60" s="12"/>
      <c r="C60" s="12"/>
      <c r="D60" s="13">
        <v>63235344.259999998</v>
      </c>
      <c r="E60" s="15"/>
    </row>
    <row r="61" spans="1:5">
      <c r="A61" s="25">
        <v>2005</v>
      </c>
      <c r="B61" s="12"/>
      <c r="C61" s="12"/>
      <c r="D61" s="13">
        <v>66714658.5</v>
      </c>
      <c r="E61" s="15"/>
    </row>
    <row r="62" spans="1:5">
      <c r="A62" s="25">
        <v>2006</v>
      </c>
      <c r="B62" s="12"/>
      <c r="C62" s="12"/>
      <c r="D62" s="13">
        <v>69943748.049999997</v>
      </c>
      <c r="E62" s="15"/>
    </row>
    <row r="63" spans="1:5">
      <c r="A63" s="25">
        <v>2007</v>
      </c>
      <c r="B63" s="12"/>
      <c r="C63" s="12"/>
      <c r="D63" s="13">
        <v>73077514.030000001</v>
      </c>
      <c r="E63" s="15"/>
    </row>
    <row r="64" spans="1:5">
      <c r="A64" s="25">
        <v>2008</v>
      </c>
      <c r="B64" s="12"/>
      <c r="C64" s="12"/>
      <c r="D64" s="13">
        <v>77236008.959999993</v>
      </c>
      <c r="E64" s="15"/>
    </row>
    <row r="65" spans="1:5">
      <c r="A65" s="25">
        <v>2009</v>
      </c>
      <c r="B65" s="12"/>
      <c r="C65" s="12"/>
      <c r="D65" s="13">
        <v>83169907.870000005</v>
      </c>
      <c r="E65" s="15"/>
    </row>
    <row r="66" spans="1:5">
      <c r="A66" s="25">
        <v>2010</v>
      </c>
      <c r="B66" s="12"/>
      <c r="C66" s="12"/>
      <c r="D66" s="13">
        <v>84826156.75</v>
      </c>
      <c r="E66" s="15"/>
    </row>
    <row r="67" spans="1:5">
      <c r="A67" s="25">
        <v>2011</v>
      </c>
      <c r="B67" s="12"/>
      <c r="C67" s="12"/>
      <c r="D67" s="13">
        <v>87530965.989999995</v>
      </c>
      <c r="E67" s="15"/>
    </row>
    <row r="68" spans="1:5">
      <c r="A68" s="25">
        <v>2012</v>
      </c>
      <c r="B68" s="12"/>
      <c r="C68" s="12"/>
      <c r="D68" s="13">
        <v>90783886.280000001</v>
      </c>
      <c r="E68" s="15"/>
    </row>
    <row r="69" spans="1:5">
      <c r="A69" s="25">
        <v>2013</v>
      </c>
      <c r="B69" s="12"/>
      <c r="C69" s="12"/>
      <c r="D69" s="13">
        <v>93000161.530000001</v>
      </c>
      <c r="E69" s="15"/>
    </row>
    <row r="70" spans="1:5">
      <c r="A70" s="25">
        <v>2014</v>
      </c>
      <c r="B70" s="12"/>
      <c r="C70" s="12"/>
      <c r="D70" s="13">
        <v>94799395.659999996</v>
      </c>
      <c r="E70" s="15"/>
    </row>
    <row r="71" spans="1:5">
      <c r="A71" s="25">
        <v>2015</v>
      </c>
      <c r="B71" s="12"/>
      <c r="C71" s="12"/>
      <c r="D71" s="13">
        <v>98266794.469999999</v>
      </c>
      <c r="E71" s="15"/>
    </row>
    <row r="72" spans="1:5">
      <c r="A72" s="25">
        <v>2016</v>
      </c>
      <c r="B72" s="12"/>
      <c r="C72" s="12"/>
      <c r="D72" s="13">
        <v>104915621.11</v>
      </c>
      <c r="E72" s="15"/>
    </row>
    <row r="73" spans="1:5">
      <c r="A73" s="25">
        <v>2017</v>
      </c>
      <c r="B73" s="12"/>
      <c r="C73" s="12"/>
      <c r="D73" s="13">
        <v>110944843.81999999</v>
      </c>
      <c r="E73" s="15"/>
    </row>
    <row r="74" spans="1:5">
      <c r="A74" s="25">
        <v>2018</v>
      </c>
      <c r="B74" s="12"/>
      <c r="C74" s="12"/>
      <c r="D74" s="23">
        <f>D49</f>
        <v>115472717.72307694</v>
      </c>
      <c r="E74" s="15"/>
    </row>
    <row r="75" spans="1:5">
      <c r="A75" s="25">
        <v>2019</v>
      </c>
      <c r="B75" s="12"/>
      <c r="C75" s="12"/>
      <c r="D75" s="13">
        <f>D52</f>
        <v>127639963.57985023</v>
      </c>
      <c r="E75" s="15"/>
    </row>
    <row r="76" spans="1:5">
      <c r="A76" s="25" t="s">
        <v>49</v>
      </c>
      <c r="B76" s="12"/>
      <c r="C76" s="12"/>
      <c r="D76" s="13">
        <f>D55</f>
        <v>137697573.03370789</v>
      </c>
      <c r="E76" s="15"/>
    </row>
    <row r="77" spans="1:5" ht="21">
      <c r="A77" s="41" t="s">
        <v>50</v>
      </c>
      <c r="B77" s="42"/>
      <c r="C77" s="43"/>
      <c r="D77" s="22">
        <f>SUM(D59:D76)</f>
        <v>1638641912.6166351</v>
      </c>
    </row>
    <row r="78" spans="1:5" ht="409.15" customHeight="1">
      <c r="A78" s="37" t="s">
        <v>51</v>
      </c>
      <c r="B78" s="37"/>
      <c r="C78" s="37"/>
      <c r="D78" s="37"/>
    </row>
    <row r="99" ht="85.9" customHeight="1"/>
  </sheetData>
  <mergeCells count="23">
    <mergeCell ref="A78:D78"/>
    <mergeCell ref="B58:D58"/>
    <mergeCell ref="A37:D37"/>
    <mergeCell ref="A36:D36"/>
    <mergeCell ref="A46:D46"/>
    <mergeCell ref="A53:D53"/>
    <mergeCell ref="A57:D57"/>
    <mergeCell ref="A40:D40"/>
    <mergeCell ref="A77:C77"/>
    <mergeCell ref="A47:D47"/>
    <mergeCell ref="A50:D50"/>
    <mergeCell ref="A43:D43"/>
    <mergeCell ref="A1:D1"/>
    <mergeCell ref="A2:D2"/>
    <mergeCell ref="A4:D4"/>
    <mergeCell ref="A3:D3"/>
    <mergeCell ref="A27:D27"/>
    <mergeCell ref="A5:D5"/>
    <mergeCell ref="A7:B7"/>
    <mergeCell ref="A9:D9"/>
    <mergeCell ref="A17:D17"/>
    <mergeCell ref="A8:D8"/>
    <mergeCell ref="A13:D13"/>
  </mergeCells>
  <hyperlinks>
    <hyperlink ref="A33" r:id="rId1" xr:uid="{00000000-0004-0000-0000-000000000000}"/>
    <hyperlink ref="A32" r:id="rId2" xr:uid="{00000000-0004-0000-0000-000001000000}"/>
    <hyperlink ref="A31" r:id="rId3" xr:uid="{00000000-0004-0000-0000-000002000000}"/>
    <hyperlink ref="A30" r:id="rId4" xr:uid="{00000000-0004-0000-0000-000003000000}"/>
    <hyperlink ref="A29" r:id="rId5" xr:uid="{00000000-0004-0000-0000-000004000000}"/>
    <hyperlink ref="A25" r:id="rId6" xr:uid="{00000000-0004-0000-0000-000005000000}"/>
    <hyperlink ref="A22" r:id="rId7" xr:uid="{00000000-0004-0000-0000-000006000000}"/>
    <hyperlink ref="A21" r:id="rId8" xr:uid="{00000000-0004-0000-0000-000007000000}"/>
    <hyperlink ref="A20" r:id="rId9" xr:uid="{00000000-0004-0000-0000-000008000000}"/>
    <hyperlink ref="A19" r:id="rId10" xr:uid="{00000000-0004-0000-0000-000009000000}"/>
    <hyperlink ref="A23" r:id="rId11" xr:uid="{00000000-0004-0000-0000-00000A000000}"/>
    <hyperlink ref="A24" r:id="rId12" xr:uid="{00000000-0004-0000-0000-00000B000000}"/>
    <hyperlink ref="A11" r:id="rId13" display="www.fincaraiz.com.co" xr:uid="{00000000-0004-0000-0000-00000C000000}"/>
    <hyperlink ref="A15" r:id="rId14" display="www.fincaraiz.com.co" xr:uid="{00000000-0004-0000-0000-00000D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Néstor Urrea Ricaurte</dc:creator>
  <cp:keywords/>
  <dc:description/>
  <cp:lastModifiedBy>Direccion Seccional Notificaciones - Seccional Bucaramanga</cp:lastModifiedBy>
  <cp:revision/>
  <dcterms:created xsi:type="dcterms:W3CDTF">2020-07-08T15:09:27Z</dcterms:created>
  <dcterms:modified xsi:type="dcterms:W3CDTF">2020-07-28T18:03:27Z</dcterms:modified>
  <cp:category/>
  <cp:contentStatus/>
</cp:coreProperties>
</file>